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24财政预算安排需支出表4" sheetId="1" r:id="rId1"/>
  </sheets>
  <externalReferences>
    <externalReference r:id="rId2"/>
    <externalReference r:id="rId3"/>
    <externalReference r:id="rId4"/>
    <externalReference r:id="rId5"/>
  </externalReferences>
  <definedNames>
    <definedName name="Database" hidden="1">#REF!</definedName>
    <definedName name="Print_Area_MI">#REF!</definedName>
    <definedName name="_xlnm.Print_Titles" localSheetId="0">'24财政预算安排需支出表4'!$1:$4</definedName>
    <definedName name="地区名称">#REF!</definedName>
    <definedName name="字段D005.C.30">'[2]888'!#REF!</definedName>
    <definedName name="字段TZ01.C.20">'[2]888'!#REF!</definedName>
    <definedName name="字段本期贷方.N.20.2">'[2]888'!#REF!</definedName>
    <definedName name="字段本期借方.N.20.2">'[2]888'!#REF!</definedName>
    <definedName name="字段本月贷方.N.20.2">'[2]888'!#REF!</definedName>
    <definedName name="字段本月借方.N.20.2">'[2]888'!#REF!</definedName>
    <definedName name="字段拨款金额.N.16.2">#REF!</definedName>
    <definedName name="字段科目名称.C.50">#REF!</definedName>
    <definedName name="字段审批文件.C.30">#REF!</definedName>
    <definedName name="字段未拨金额.N.16.2">#REF!</definedName>
    <definedName name="字段文件日期.C.11">#REF!</definedName>
    <definedName name="字段预算单位.C.30">#REF!</definedName>
    <definedName name="字段预算科目.C.10">#REF!</definedName>
    <definedName name="字段预算指标.N.16.2">#REF!</definedName>
    <definedName name="字段资金性质.C.10">#REF!</definedName>
    <definedName name="전">#REF!</definedName>
    <definedName name="주택사업본부">#REF!</definedName>
    <definedName name="철구사업본부">#REF!</definedName>
  </definedNames>
  <calcPr calcId="144525" fullCalcOnLoad="1"/>
</workbook>
</file>

<file path=xl/sharedStrings.xml><?xml version="1.0" encoding="utf-8"?>
<sst xmlns="http://schemas.openxmlformats.org/spreadsheetml/2006/main" count="1173" uniqueCount="480">
  <si>
    <t>附件4</t>
  </si>
  <si>
    <t>2024年财政预算安排表（需支出部分）</t>
  </si>
  <si>
    <t>单位：万元</t>
  </si>
  <si>
    <t>项目</t>
  </si>
  <si>
    <t>资金使用
单位</t>
  </si>
  <si>
    <t>财政主管股室</t>
  </si>
  <si>
    <t>支出内容</t>
  </si>
  <si>
    <t>功能分类科目及支出编码</t>
  </si>
  <si>
    <t>经济分类科目及支出编码</t>
  </si>
  <si>
    <t>金额</t>
  </si>
  <si>
    <t>一、一般公共服务</t>
  </si>
  <si>
    <t>公共信用信息共享平台服务费</t>
  </si>
  <si>
    <t>发展和改革局</t>
  </si>
  <si>
    <t>经建股</t>
  </si>
  <si>
    <t>2010499其他发展改革事务支出</t>
  </si>
  <si>
    <t>50299其他商品和服务支出</t>
  </si>
  <si>
    <t>招商引资专项</t>
  </si>
  <si>
    <t>招商引资服务中心</t>
  </si>
  <si>
    <t>2011308招商引资</t>
  </si>
  <si>
    <t>50799对企业补助</t>
  </si>
  <si>
    <t>第五次全国经济普查工作经费</t>
  </si>
  <si>
    <t>统计局</t>
  </si>
  <si>
    <t>行财股</t>
  </si>
  <si>
    <t>2010507一般公共服务支出-统计信息事务-专项普查活动</t>
  </si>
  <si>
    <t>50201办公经费</t>
  </si>
  <si>
    <t>公务员、农村党员、大学生村官教育培训工作经费</t>
  </si>
  <si>
    <t>组织部</t>
  </si>
  <si>
    <t>2013299一般公共服务支出-组织事务-其他组织事务支出</t>
  </si>
  <si>
    <t>50203培训费</t>
  </si>
  <si>
    <t>人才培训、宣传、工作、招才引智工作经费</t>
  </si>
  <si>
    <t>农村两委主干生活补助</t>
  </si>
  <si>
    <t>2013699一般公共服务支出-其他共产党事务支出-其他共产党事务支出</t>
  </si>
  <si>
    <t>50901社会福利和救助</t>
  </si>
  <si>
    <t>“湫虹e线”运行经费</t>
  </si>
  <si>
    <t>50502商品和服务支出</t>
  </si>
  <si>
    <t>大学生村官2023年7-12月工资、绩效及保险</t>
  </si>
  <si>
    <t>2130152农林水事务-农业农村-对高校毕业生到基层任职补助</t>
  </si>
  <si>
    <t>50501工资福利支出</t>
  </si>
  <si>
    <t>大学生村官2024年1-3月工资、绩效及保险</t>
  </si>
  <si>
    <t>行政事业单位财务人员继续教育培训费</t>
  </si>
  <si>
    <t>财政局</t>
  </si>
  <si>
    <t>2010602一般公共服务支出-财政事务-一般行政管理事务</t>
  </si>
  <si>
    <t>社会治安综合治理</t>
  </si>
  <si>
    <t>政法委</t>
  </si>
  <si>
    <t xml:space="preserve">法学会工作经费、扫黑除恶经费 </t>
  </si>
  <si>
    <t>个体工商户创业补助资金</t>
  </si>
  <si>
    <t>行政审批服务管理局</t>
  </si>
  <si>
    <t>2013899一般公共服务支出-市场监督管理事务-其他市场监督管理事务</t>
  </si>
  <si>
    <t>个体工商户保险资金</t>
  </si>
  <si>
    <t>市场监督管理局</t>
  </si>
  <si>
    <t>四、公共安全支出</t>
  </si>
  <si>
    <t>办案、扫黑、装备、建设等</t>
  </si>
  <si>
    <t>公安局</t>
  </si>
  <si>
    <t>预留项目资金</t>
  </si>
  <si>
    <t>2040299公共安全支出-公安-其他公安支出</t>
  </si>
  <si>
    <t xml:space="preserve">   驻北京、太原、离石维稳接访200万元、局机关和派出所用电、“煤改电”取暖用电150万元、辅警值班伙食补贴50万元、日常维修维护费70万元 、免费办理户口本、居住证10万元、党建活动经费20万元</t>
  </si>
  <si>
    <t>公安部门</t>
  </si>
  <si>
    <t>驻北京、太原、离石维稳接访200万元、局机关和派出所用电、“煤改电”取暖用电150万元、辅警值班伙食补贴50万元、日常维修维护费70万元 、免费办理户口本、居住证10万元、党建活动经费20万元</t>
  </si>
  <si>
    <t>五、教育支出</t>
  </si>
  <si>
    <t>幼儿公用经费</t>
  </si>
  <si>
    <t>教科局</t>
  </si>
  <si>
    <t>2050201教育-普通教育-学前教育</t>
  </si>
  <si>
    <t>幼儿营养餐加工费</t>
  </si>
  <si>
    <t>幼儿营养餐加工配送</t>
  </si>
  <si>
    <t>50999其他对个人和家庭补助</t>
  </si>
  <si>
    <t>幼儿营养餐从业人员工资</t>
  </si>
  <si>
    <t>幼儿营养餐支出</t>
  </si>
  <si>
    <t>50999其他对个人和家庭的补助</t>
  </si>
  <si>
    <t>困难生幼儿资助支出</t>
  </si>
  <si>
    <t>建档立卡幼儿资助支出</t>
  </si>
  <si>
    <t>临时聘用幼儿教师工资</t>
  </si>
  <si>
    <t>幼儿保教费</t>
  </si>
  <si>
    <t>农村公办中小学寄宿生免费就餐</t>
  </si>
  <si>
    <t>2050202教育支出-普通教育-小学教育</t>
  </si>
  <si>
    <t>公办农村中小学低年级租房补助</t>
  </si>
  <si>
    <t>农村中小学寄宿制贫困学生补助支出</t>
  </si>
  <si>
    <t>小学寄宿生交通费支出</t>
  </si>
  <si>
    <t>民办教师补助（县聘代教）转移支付</t>
  </si>
  <si>
    <t>高中困难生免学费</t>
  </si>
  <si>
    <t>普通高中国家免学费</t>
  </si>
  <si>
    <t>2050204教育支出-普通教育-高中教育</t>
  </si>
  <si>
    <t>普通高中公用经费</t>
  </si>
  <si>
    <t>高中困难生助学金</t>
  </si>
  <si>
    <t>普通高中国家助学金</t>
  </si>
  <si>
    <t>50902助学金</t>
  </si>
  <si>
    <t>高中困难生生活补助</t>
  </si>
  <si>
    <t>高中建档立卡生活补助</t>
  </si>
  <si>
    <t>绩效增量</t>
  </si>
  <si>
    <t>2050299教育支出-普通教育-其他普通教育</t>
  </si>
  <si>
    <t>督导经费</t>
  </si>
  <si>
    <t>课后服务经费</t>
  </si>
  <si>
    <t>中小学公用经费</t>
  </si>
  <si>
    <t>城乡义务教育公用经费保障</t>
  </si>
  <si>
    <t>中小学公用经费转移支付</t>
  </si>
  <si>
    <t>班主任津贴</t>
  </si>
  <si>
    <t>代课费</t>
  </si>
  <si>
    <t>教师素质提升费用</t>
  </si>
  <si>
    <t>教师培训费</t>
  </si>
  <si>
    <t>中学生军训经费</t>
  </si>
  <si>
    <t>中小学营养餐加工配送</t>
  </si>
  <si>
    <t>中小学营养餐从业人员工资</t>
  </si>
  <si>
    <t>营养改善计划配餐加工配送费、营养师补助</t>
  </si>
  <si>
    <t>中小学免费就餐加工配送</t>
  </si>
  <si>
    <t>中小学免费就餐从业人员工资</t>
  </si>
  <si>
    <t>原民办教师教龄补贴</t>
  </si>
  <si>
    <t>一县一策：考取中职、高职建档立卡生活费补助</t>
  </si>
  <si>
    <t>利民学校民转公补贴资金</t>
  </si>
  <si>
    <t>中小学特岗工资</t>
  </si>
  <si>
    <t>2009-2022年特岗教师补缴社会保险</t>
  </si>
  <si>
    <t>（2080505）社会保障和就业支出-行政事业单位养老支出-机关事业单位基本养老保险缴费支出</t>
  </si>
  <si>
    <t>未入编特岗教师2024年社保经费</t>
  </si>
  <si>
    <t>教育保安工资</t>
  </si>
  <si>
    <t>保安工资</t>
  </si>
  <si>
    <t>中等职业学校免学费</t>
  </si>
  <si>
    <t>2050302教育支出-职业教育-中等职业教育</t>
  </si>
  <si>
    <t>中等职业学校国家助学金</t>
  </si>
  <si>
    <t>中等职业学校困难生生活补助</t>
  </si>
  <si>
    <t>中等职业学校建档立卡生活补助</t>
  </si>
  <si>
    <t>2050399教育支出-职业教育-其他职业教育支出</t>
  </si>
  <si>
    <t>教育附加安排</t>
  </si>
  <si>
    <t>教体局</t>
  </si>
  <si>
    <t>预算股</t>
  </si>
  <si>
    <t>其他教育附加支出（当年收入)</t>
  </si>
  <si>
    <t>2050901教育支出-教育费附加安排的支出-农村中小学校舍建设</t>
  </si>
  <si>
    <t>50302基础设施建设</t>
  </si>
  <si>
    <t>其他教育附加支出(上年结余)</t>
  </si>
  <si>
    <t>七、文化旅游体育与传媒支出</t>
  </si>
  <si>
    <t>园林维护修整、旅游厕所用品的配置及日常维护</t>
  </si>
  <si>
    <t>碛口景区</t>
  </si>
  <si>
    <t>2070114文化旅游体育与传媒支出-文化和旅游-文化和旅游管理事务</t>
  </si>
  <si>
    <t>八、社会保障和就业支出</t>
  </si>
  <si>
    <t xml:space="preserve">   社区运转经费(32个社区城市14*15,农村18*10)   服务群众专项经费(32个社区城市14*8,农村18*5)</t>
  </si>
  <si>
    <t>社区运转经费</t>
  </si>
  <si>
    <t xml:space="preserve">2080208社会保障和就业支出-民政管理事务-基层政权建设和社区治理 </t>
  </si>
  <si>
    <t>59908对民间非营利组织和群众性自治组织补贴支出</t>
  </si>
  <si>
    <t>企业改制退休补贴</t>
  </si>
  <si>
    <t>供销总公司、中小企业服务中心、国有资产事业中心、工业和信息化局</t>
  </si>
  <si>
    <t>企业改制退休补助</t>
  </si>
  <si>
    <t>2080601企业关闭破产补助</t>
  </si>
  <si>
    <t>50799其他对企业补贴</t>
  </si>
  <si>
    <t>对机关事业单位养老保险基金的补助</t>
  </si>
  <si>
    <t>机关保险中心</t>
  </si>
  <si>
    <t>社保股</t>
  </si>
  <si>
    <t>机关事业单位养老保险基金的补助</t>
  </si>
  <si>
    <t>2080507对机关事业单位养老保险基金的补助</t>
  </si>
  <si>
    <t>51002对社会保险基金补助</t>
  </si>
  <si>
    <t>义务兵家庭优待金</t>
  </si>
  <si>
    <t>军人事务局</t>
  </si>
  <si>
    <t>2080805义务兵优待</t>
  </si>
  <si>
    <t>优抚县级配套资金</t>
  </si>
  <si>
    <t>2080899其他优抚支出</t>
  </si>
  <si>
    <t>自主就业退役士兵职业技能培训</t>
  </si>
  <si>
    <t>2080904退役士兵管理教育</t>
  </si>
  <si>
    <t>企业军转干部工资</t>
  </si>
  <si>
    <t xml:space="preserve"> 企业军转干部工资</t>
  </si>
  <si>
    <t>2080905军队转业干部安置</t>
  </si>
  <si>
    <t>立功受奖、退役待安置补助</t>
  </si>
  <si>
    <t>2080999其他退役安置支出</t>
  </si>
  <si>
    <t>孤儿与事实无人抚养儿童保障</t>
  </si>
  <si>
    <t>民政局</t>
  </si>
  <si>
    <t>2081001-儿童福利</t>
  </si>
  <si>
    <t>50901-社会福利和救助</t>
  </si>
  <si>
    <t>非低保老年人高龄津贴</t>
  </si>
  <si>
    <t>80周岁以上非低保老年人高龄津贴</t>
  </si>
  <si>
    <t>2081002-老年福利</t>
  </si>
  <si>
    <t>50999-其他对个人和家庭的补助</t>
  </si>
  <si>
    <t>老年人日间照料中心、活动中心运行经费</t>
  </si>
  <si>
    <t>2081006-养老服务</t>
  </si>
  <si>
    <t>59908-对民间非盈利组织和群众性自治组织补贴</t>
  </si>
  <si>
    <t>民办养老机构运营补助</t>
  </si>
  <si>
    <t>夕阳红敬老院运营补助</t>
  </si>
  <si>
    <t>持证残疾人基本状况调查工作经费</t>
  </si>
  <si>
    <t>残联</t>
  </si>
  <si>
    <t>2081105　残疾人就业</t>
  </si>
  <si>
    <t>50299　其他商品和服务支出</t>
  </si>
  <si>
    <t>困难重度残疾人家庭无障碍改造项目经费</t>
  </si>
  <si>
    <t>困难、重度残疾人家庭无障碍改造项目经费</t>
  </si>
  <si>
    <t>50903　个人农业生产补贴</t>
  </si>
  <si>
    <t>重度残疾人护理补贴</t>
  </si>
  <si>
    <t>2081107-残疾人生活和护理补贴</t>
  </si>
  <si>
    <t>三、四级智力、精神残疾人护理补贴</t>
  </si>
  <si>
    <t>困难残疾人生活补贴</t>
  </si>
  <si>
    <t>低保边缘户残疾人生活补贴</t>
  </si>
  <si>
    <t>重度一二级残疾人代缴城乡居民基本医疗保险费</t>
  </si>
  <si>
    <t>2081199　其他残疾人事业支出</t>
  </si>
  <si>
    <t>2024年度残疾人人身意外伤害及疾病身故保险费</t>
  </si>
  <si>
    <t>优抚对象医疗补助</t>
  </si>
  <si>
    <t>优抚门诊、医疗救助、代缴医疗保险</t>
  </si>
  <si>
    <t>2101401优抚对象医疗补助</t>
  </si>
  <si>
    <t>城市最低生活保障救助</t>
  </si>
  <si>
    <t>城市最低生活保障救助支出</t>
  </si>
  <si>
    <t>2081901-城市最低生活保障金支出</t>
  </si>
  <si>
    <t>农村最低生活保障救助</t>
  </si>
  <si>
    <t>农村最低生活保障救助支出</t>
  </si>
  <si>
    <t>2081902-农村最低生活保障金支出</t>
  </si>
  <si>
    <t>临时救助</t>
  </si>
  <si>
    <t>2082001-临时救助支出</t>
  </si>
  <si>
    <t>困难退役军人救助</t>
  </si>
  <si>
    <t>2082001临时救助</t>
  </si>
  <si>
    <t>两参人员、8042部队及其他人员救助等支出</t>
  </si>
  <si>
    <t>流浪乞讨救助</t>
  </si>
  <si>
    <t>2082002-流浪乞讨人员救助支出</t>
  </si>
  <si>
    <t>城市特困人员救助供养</t>
  </si>
  <si>
    <t>2082101-城市特困人员救助供养支出</t>
  </si>
  <si>
    <t>农村特困人员救助供养</t>
  </si>
  <si>
    <t>2082102-农村特困人员救助供养支出</t>
  </si>
  <si>
    <t>企业离退休人员养老金</t>
  </si>
  <si>
    <t>社保中心</t>
  </si>
  <si>
    <t>2082601财政对企业职工基本养老保险补贴</t>
  </si>
  <si>
    <t>城乡居民养老保险</t>
  </si>
  <si>
    <t>2082602财政对城乡居民养老保险基金的补助</t>
  </si>
  <si>
    <t>城乡居民补充养老保险</t>
  </si>
  <si>
    <t>2082790财政对城乡居民补充养老保险基金的补助</t>
  </si>
  <si>
    <t>退役军人专职联络员及城镇义务兵信访矛盾纠纷排查员补助</t>
  </si>
  <si>
    <t>2082803机关服务</t>
  </si>
  <si>
    <t>志愿服务队建设</t>
  </si>
  <si>
    <t xml:space="preserve">   志愿服务队建设</t>
  </si>
  <si>
    <t>节日慰问支出</t>
  </si>
  <si>
    <t>“七一、八一、春节”等节日慰问</t>
  </si>
  <si>
    <t>2082804拥军优属</t>
  </si>
  <si>
    <t>信访稳定费用</t>
  </si>
  <si>
    <t xml:space="preserve">   信访稳定费用</t>
  </si>
  <si>
    <t>2082899其他退役军人事务管理支出</t>
  </si>
  <si>
    <t>十、卫生健康支出</t>
  </si>
  <si>
    <t>门诊诊察费补助</t>
  </si>
  <si>
    <t>人民医院     中医院</t>
  </si>
  <si>
    <t>免收门诊诊察费补助</t>
  </si>
  <si>
    <t>2100299其他公立医院支出</t>
  </si>
  <si>
    <t>在岗乡村医生补助</t>
  </si>
  <si>
    <t>卫体局</t>
  </si>
  <si>
    <t>2100399其他基层医疗卫生机构支出</t>
  </si>
  <si>
    <t>基本公共卫生服务经费</t>
  </si>
  <si>
    <t>2100408基本公共卫生服务</t>
  </si>
  <si>
    <t>农村妇女两癌筛查</t>
  </si>
  <si>
    <t>2100409重大公共卫生支出</t>
  </si>
  <si>
    <t>免费婚前医学检查</t>
  </si>
  <si>
    <t>免费婚前医学检查工作经费</t>
  </si>
  <si>
    <t>2100499其他公共卫生支出</t>
  </si>
  <si>
    <t>免费产前筛查与诊断服务</t>
  </si>
  <si>
    <t>宣传动员、业务培训等工作经费</t>
  </si>
  <si>
    <t>计生免费技术服务</t>
  </si>
  <si>
    <t>2100717计划生育服务</t>
  </si>
  <si>
    <t>计生服务员报酬</t>
  </si>
  <si>
    <t>村及社区计生服务员报酬</t>
  </si>
  <si>
    <t>孕前优生健康检查</t>
  </si>
  <si>
    <t>孕前健康检查</t>
  </si>
  <si>
    <t>农村部分计划生育家庭奖励扶助</t>
  </si>
  <si>
    <t>农村独生子女父母奖励费</t>
  </si>
  <si>
    <t>全国计划生育特别扶助制度</t>
  </si>
  <si>
    <t>老年村医退养</t>
  </si>
  <si>
    <t>2109999其他卫生健康支出</t>
  </si>
  <si>
    <t>村卫生室基本药物制度</t>
  </si>
  <si>
    <t>59908对民间非营利组织和群众性自治组织补贴</t>
  </si>
  <si>
    <t>村卫生室运行费</t>
  </si>
  <si>
    <t>城乡居民基本医疗保险</t>
  </si>
  <si>
    <t>医疗保险中心</t>
  </si>
  <si>
    <t>城镇居民基本医疗保险</t>
  </si>
  <si>
    <t>2101202财政对城乡居民基本医疗保险基金的补助</t>
  </si>
  <si>
    <t>十一、节能环保支出</t>
  </si>
  <si>
    <t>供热补贴</t>
  </si>
  <si>
    <t>住建局</t>
  </si>
  <si>
    <t>资环股</t>
  </si>
  <si>
    <t>2110301污染防治-大气</t>
  </si>
  <si>
    <t>污水处理厂扩容工程（一般债券）</t>
  </si>
  <si>
    <t>临县污水处理厂扩容工程</t>
  </si>
  <si>
    <t>2110302污染防治-水体</t>
  </si>
  <si>
    <t>乡镇污水收集转运补贴</t>
  </si>
  <si>
    <t>环保局</t>
  </si>
  <si>
    <t>13乡镇112村的乡村生活污水转运任务</t>
  </si>
  <si>
    <t>2020年度临县贫困村提升工程（农村环境整治）项目</t>
  </si>
  <si>
    <t>城乡和建设管理局</t>
  </si>
  <si>
    <t>城乡环境建设有限公司2020年度临县贫困村提升工程（农村环境整治）项目（还本）</t>
  </si>
  <si>
    <t>2110402农村环境保护</t>
  </si>
  <si>
    <t>十二、城乡社区支出</t>
  </si>
  <si>
    <t>白文火车站PPP项目</t>
  </si>
  <si>
    <t>项目进入运营财政</t>
  </si>
  <si>
    <t>2120303小城镇基础设施建设</t>
  </si>
  <si>
    <t>城市维护费</t>
  </si>
  <si>
    <t>2120303-小城镇基础设施建设</t>
  </si>
  <si>
    <t>临县2021年城区基础设施建设项目</t>
  </si>
  <si>
    <t>临县城乡环境建设有限公司城区基础设施建设项目（还本）</t>
  </si>
  <si>
    <t>临县城区雨污分流建设项目</t>
  </si>
  <si>
    <t>临县城乡环境建设有限公司城区雨污分流建设项目</t>
  </si>
  <si>
    <t>2120399其他城乡社区公共设施支出</t>
  </si>
  <si>
    <t>垃圾清运费用</t>
  </si>
  <si>
    <t>垃圾清运</t>
  </si>
  <si>
    <t>2120501城乡社区环境卫生</t>
  </si>
  <si>
    <t>十三、农林水支出</t>
  </si>
  <si>
    <t>第一书记工作、生活、交通、通讯补贴</t>
  </si>
  <si>
    <t>第一书记生活、交通、通讯补贴</t>
  </si>
  <si>
    <t>2130599-农林水支出-巩固脱贫攻坚成果衔接乡村振兴-其他巩固脱贫攻坚成果衔接乡村振兴支出</t>
  </si>
  <si>
    <t>50903对个人和家庭的补助-个人农业生产补贴</t>
  </si>
  <si>
    <t>农村选派干部工作经费及生活补助</t>
  </si>
  <si>
    <t>农村选派干部到村任职生活、交通、通讯补贴</t>
  </si>
  <si>
    <t>县直工作队经费</t>
  </si>
  <si>
    <t>下乡办</t>
  </si>
  <si>
    <t>县直工作队大队长工作经费</t>
  </si>
  <si>
    <t>县直工作队队员补助</t>
  </si>
  <si>
    <t>工作队培训费</t>
  </si>
  <si>
    <t>2019年临县贫困村提升工程项目</t>
  </si>
  <si>
    <t>城乡环境建设有限公司2019年临县贫困村提升工程项目（还本）</t>
  </si>
  <si>
    <t>2019年、2020年临县贫困村提升工程项目贷款利息</t>
  </si>
  <si>
    <t>城乡环境建设有限公司贫困村提升工程项目（利息）</t>
  </si>
  <si>
    <t>51101国内债务付息</t>
  </si>
  <si>
    <t>临县贫困村提升工程（农村公路）项目利息</t>
  </si>
  <si>
    <t>交通局</t>
  </si>
  <si>
    <t>临县贫困村提升工程（农村公路）项目</t>
  </si>
  <si>
    <t>2130599-其他巩固脱贫衔接乡村振兴支出</t>
  </si>
  <si>
    <t>村级运转经费</t>
  </si>
  <si>
    <t>行政村</t>
  </si>
  <si>
    <t>综合股</t>
  </si>
  <si>
    <t>村级转移支付补助</t>
  </si>
  <si>
    <t>2130705对村民委员会和村党支部的补助</t>
  </si>
  <si>
    <t>种植业、养殖业、红枣保险保费</t>
  </si>
  <si>
    <t>农业局、畜牧局、红枣产业局</t>
  </si>
  <si>
    <t>种植业、养殖业保险保费</t>
  </si>
  <si>
    <t>2130803农业保险保费补贴</t>
  </si>
  <si>
    <t>森林保险保费</t>
  </si>
  <si>
    <t>林业局</t>
  </si>
  <si>
    <t>十四、交通运输支出</t>
  </si>
  <si>
    <t>农村公路建设</t>
  </si>
  <si>
    <t>农村公路建设-前麻峪至梁家会线</t>
  </si>
  <si>
    <t>2140104交通运输支出-公路水路运输-公路建设</t>
  </si>
  <si>
    <t>农村公路养护</t>
  </si>
  <si>
    <t>2140106交通运输支出-公路水路运输-公路养护</t>
  </si>
  <si>
    <t>公交运营补贴</t>
  </si>
  <si>
    <t>(2149901)交通运输-其他交通运输支出-公共交通运营补助</t>
  </si>
  <si>
    <t>50799其他对企业补助</t>
  </si>
  <si>
    <t>二十、自然资源海洋气象等支出</t>
  </si>
  <si>
    <t>国土整治</t>
  </si>
  <si>
    <t>自然资源局</t>
  </si>
  <si>
    <t>2200106自然资源利用与保护</t>
  </si>
  <si>
    <t>智慧管理平台服务</t>
  </si>
  <si>
    <t>2200199其他资源事务支出气象事务</t>
  </si>
  <si>
    <t>二十一、住房保障支出</t>
  </si>
  <si>
    <t>棚户区改造项目利息</t>
  </si>
  <si>
    <t>棚户区改造项目</t>
  </si>
  <si>
    <t>2210103棚户区改造</t>
  </si>
  <si>
    <t>二十二、粮油物资储备支出</t>
  </si>
  <si>
    <t>县级储备粮及利息费用</t>
  </si>
  <si>
    <t>粮食局</t>
  </si>
  <si>
    <t>2220401储备粮补贴</t>
  </si>
  <si>
    <t>50701费用补贴</t>
  </si>
  <si>
    <t>二十三、应急管理支出</t>
  </si>
  <si>
    <t>应急管理服装购买</t>
  </si>
  <si>
    <t>应急管理局</t>
  </si>
  <si>
    <t>2240199其他应急管理支出</t>
  </si>
  <si>
    <t>应急管理救援补贴</t>
  </si>
  <si>
    <t>2240108应急救援</t>
  </si>
  <si>
    <t>消防协管经费</t>
  </si>
  <si>
    <t>消防救援大队</t>
  </si>
  <si>
    <t>2240299其他消防救援支出</t>
  </si>
  <si>
    <t>高层建筑消防车通道专项评估经费</t>
  </si>
  <si>
    <t xml:space="preserve"> 50205委托业务费                                                </t>
  </si>
  <si>
    <t>二十七、预备费</t>
  </si>
  <si>
    <t>预备费</t>
  </si>
  <si>
    <t>各有关单位</t>
  </si>
  <si>
    <t>227预备费</t>
  </si>
  <si>
    <t>51401预备费</t>
  </si>
  <si>
    <t>二十九、其他支出</t>
  </si>
  <si>
    <t>预留个人部分增资</t>
  </si>
  <si>
    <t>各预算单位</t>
  </si>
  <si>
    <t>预留调资等个人部分增资</t>
  </si>
  <si>
    <t>2290201年初预留</t>
  </si>
  <si>
    <t>50102工资奖金津补贴</t>
  </si>
  <si>
    <t>机关运转维修购置维护等</t>
  </si>
  <si>
    <t>预留机关运转维修购置维护等</t>
  </si>
  <si>
    <t>51402预留</t>
  </si>
  <si>
    <t>会议费预留</t>
  </si>
  <si>
    <t>有关单位</t>
  </si>
  <si>
    <t>预留会议费</t>
  </si>
  <si>
    <t>预留接待费</t>
  </si>
  <si>
    <t>50206公务接待费</t>
  </si>
  <si>
    <t>车辆运行维护费</t>
  </si>
  <si>
    <t>各相关单位</t>
  </si>
  <si>
    <t>预留机关公务车运行维护费用</t>
  </si>
  <si>
    <t>50303公务用车购置</t>
  </si>
  <si>
    <t>车辆购置费</t>
  </si>
  <si>
    <t>预留机关购置公务车费用</t>
  </si>
  <si>
    <t>信访稳定、社会服务等支出</t>
  </si>
  <si>
    <t>预留信访稳定、社会服务等支出</t>
  </si>
  <si>
    <t>重点项目及项目配套</t>
  </si>
  <si>
    <t>重点项目及项目配套（党校、乡镇基础实施）等支出</t>
  </si>
  <si>
    <t>预留隐形债务两不一欠暂付款化解资金</t>
  </si>
  <si>
    <t>财政预留</t>
  </si>
  <si>
    <t xml:space="preserve">   预留隐形债务两不一欠暂付款化解资金</t>
  </si>
  <si>
    <t>预留专项债券还贷准备金</t>
  </si>
  <si>
    <t xml:space="preserve">   预留专项债券还贷准备金</t>
  </si>
  <si>
    <t>三十二、债务付息支出</t>
  </si>
  <si>
    <t>一般债务付息支出</t>
  </si>
  <si>
    <t>上级财政</t>
  </si>
  <si>
    <t>债务付息支出</t>
  </si>
  <si>
    <t>2320301地方政府一般债券付息支出</t>
  </si>
  <si>
    <t>节水项目债务付息支出</t>
  </si>
  <si>
    <t>世行办</t>
  </si>
  <si>
    <t>2320303债务付息支出-地方政府一般债务付息支出-地方政府向国际组织借款付息支出</t>
  </si>
  <si>
    <t>51102国外债务付息</t>
  </si>
  <si>
    <t>林业项目债务付息支出</t>
  </si>
  <si>
    <t>日元项目债务付息支出</t>
  </si>
  <si>
    <t>三十三、债务发行费用</t>
  </si>
  <si>
    <t>债务发行费用</t>
  </si>
  <si>
    <t>23303地方政府一般债务发行费用支出</t>
  </si>
  <si>
    <t>51103国内债务发行费用</t>
  </si>
  <si>
    <t>公共预算财政安排需支出合计</t>
  </si>
  <si>
    <t>公共预算财政安排已支出合计</t>
  </si>
  <si>
    <t>公共预算单位安排合计</t>
  </si>
  <si>
    <t>156169.55上年</t>
  </si>
  <si>
    <t>县级支出总计</t>
  </si>
  <si>
    <t>三十、转移性支出</t>
  </si>
  <si>
    <t>上解支出</t>
  </si>
  <si>
    <t>省市财政</t>
  </si>
  <si>
    <t>14015上年</t>
  </si>
  <si>
    <t>市县法院检察院上划基数结算</t>
  </si>
  <si>
    <t>援疆资金专项上解</t>
  </si>
  <si>
    <t>水资源税专项上解</t>
  </si>
  <si>
    <t>环境空气质量奖罚</t>
  </si>
  <si>
    <t>生猪产业链配套</t>
  </si>
  <si>
    <t>209国道改线工程</t>
  </si>
  <si>
    <t>医疗卫生基数划转基数上解</t>
  </si>
  <si>
    <t>公共文化基数划转专项上解</t>
  </si>
  <si>
    <t>民间艺术团基数下划</t>
  </si>
  <si>
    <t>国防基数划转专项上解</t>
  </si>
  <si>
    <t>义务兵家庭优待基数</t>
  </si>
  <si>
    <t>生态环境机构经费基数上划</t>
  </si>
  <si>
    <t>政府专职消防员上划</t>
  </si>
  <si>
    <t>吕梁机场航线补贴</t>
  </si>
  <si>
    <t>增值税留抵退税省级垫付</t>
  </si>
  <si>
    <t>增值税留抵退税省级调库</t>
  </si>
  <si>
    <t>收入基数上解</t>
  </si>
  <si>
    <t>三十一、债务还本支出</t>
  </si>
  <si>
    <t>一般债券还本支出</t>
  </si>
  <si>
    <t>2021年到期政府一般债券还本</t>
  </si>
  <si>
    <t>2310301地方政府一般债券还本支出</t>
  </si>
  <si>
    <t>51201国内债务还本</t>
  </si>
  <si>
    <t>日元项目债务还本支出</t>
  </si>
  <si>
    <t>日元项目工程贷款还本</t>
  </si>
  <si>
    <t>2310302地方政府向外国政府还本支出</t>
  </si>
  <si>
    <t>林业项目债务还本支出</t>
  </si>
  <si>
    <t>2310303地方政府向国际组织还本支出</t>
  </si>
  <si>
    <t>节水项目债务还本支出</t>
  </si>
  <si>
    <t>世行节水工程贷款还本</t>
  </si>
  <si>
    <t>支出总计</t>
  </si>
  <si>
    <t>十二、城乡社区事务</t>
  </si>
  <si>
    <t>国有土地出让权收入安排的支出</t>
  </si>
  <si>
    <t>国有土地使用权出让相关支出</t>
  </si>
  <si>
    <t>相关单位</t>
  </si>
  <si>
    <t>国有土地使用权出让相关支出（上年）</t>
  </si>
  <si>
    <t>21208国有土地使用权出让收入安排的支出</t>
  </si>
  <si>
    <t>国有土地使用权出让相关支出（当年）</t>
  </si>
  <si>
    <t>国有土地收益基金相关支出</t>
  </si>
  <si>
    <t>国有土地收益基金相关支出（上年结余）</t>
  </si>
  <si>
    <t>21210国有土地收益基金安排的支出</t>
  </si>
  <si>
    <t>农业土地开发资金相关支出</t>
  </si>
  <si>
    <t>农业土地开发资金相关支出（上年结余）</t>
  </si>
  <si>
    <t>21211农业土地开发资金安排的支出</t>
  </si>
  <si>
    <t>城市基础设施配套费相关支出</t>
  </si>
  <si>
    <t>城市基础设施配套费相关支出（上年）</t>
  </si>
  <si>
    <t>21213城市基础设施配套费安排的支出</t>
  </si>
  <si>
    <t>城市基础设施配套费相关支出（当年）</t>
  </si>
  <si>
    <t>污水处理费安排的支出</t>
  </si>
  <si>
    <t>污水处理费安排的支出（上年）</t>
  </si>
  <si>
    <t>2121401污水处理实施建设和运营</t>
  </si>
  <si>
    <t>污水处理费安排的支出（当年）</t>
  </si>
  <si>
    <t>其他政府性基金</t>
  </si>
  <si>
    <t>上年结余收入安排支出</t>
  </si>
  <si>
    <t>2290401其他政府性基金安排的支出</t>
  </si>
  <si>
    <t>59999其他支出</t>
  </si>
  <si>
    <t>专项债券安排的支出</t>
  </si>
  <si>
    <t>水利局</t>
  </si>
  <si>
    <t>2290403其他政府性基金债务收入安排的支出</t>
  </si>
  <si>
    <t>专项债券利息支出</t>
  </si>
  <si>
    <t>新增专项债券利息支出（当年政府性基金收入安排）</t>
  </si>
  <si>
    <t>2320499其他政府性基金债务付息支出</t>
  </si>
  <si>
    <t>2330499其他政府性基金债务发行费用支出</t>
  </si>
  <si>
    <t>基金预算财政安排合计</t>
  </si>
  <si>
    <t>国家储备林及林业扶贫项目结算</t>
  </si>
  <si>
    <t>地方政府专项债务还本支出</t>
  </si>
  <si>
    <t>地方政府专项债务还本支出（调入资金安排）</t>
  </si>
  <si>
    <t>2310411国有土地使用权出让金债务还本</t>
  </si>
  <si>
    <t>基金预算财政安排总计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</si>
</sst>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30">
    <font>
      <sz val="12"/>
      <name val="宋体"/>
      <charset val="134"/>
    </font>
    <font>
      <sz val="10"/>
      <color theme="1"/>
      <name val="仿宋_GB2312"/>
      <charset val="134"/>
    </font>
    <font>
      <sz val="10"/>
      <color theme="1"/>
      <name val="仿宋_GB2312"/>
      <family val="3"/>
      <charset val="134"/>
    </font>
    <font>
      <sz val="12"/>
      <color rgb="FFFF0000"/>
      <name val="宋体"/>
      <charset val="134"/>
    </font>
    <font>
      <sz val="16"/>
      <name val="黑体"/>
      <family val="3"/>
      <charset val="134"/>
    </font>
    <font>
      <sz val="22"/>
      <name val="方正小标宋_GBK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family val="1"/>
      <charset val="0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0" fillId="0" borderId="0"/>
    <xf numFmtId="0" fontId="0" fillId="0" borderId="0"/>
    <xf numFmtId="0" fontId="17" fillId="0" borderId="0"/>
    <xf numFmtId="0" fontId="9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4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2" xfId="15" applyNumberFormat="1" applyFont="1" applyFill="1" applyBorder="1" applyAlignment="1">
      <alignment horizontal="left" vertical="center" wrapText="1"/>
    </xf>
    <xf numFmtId="177" fontId="2" fillId="0" borderId="2" xfId="15" applyNumberFormat="1" applyFont="1" applyFill="1" applyBorder="1" applyAlignment="1">
      <alignment horizontal="center" vertical="center" wrapText="1"/>
    </xf>
    <xf numFmtId="177" fontId="2" fillId="0" borderId="2" xfId="9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 applyProtection="1">
      <alignment horizontal="left" vertical="center" wrapText="1"/>
      <protection locked="0"/>
    </xf>
    <xf numFmtId="0" fontId="2" fillId="0" borderId="2" xfId="9" applyFont="1" applyFill="1" applyBorder="1" applyAlignment="1" applyProtection="1">
      <alignment horizontal="center" vertical="center" wrapText="1"/>
      <protection locked="0"/>
    </xf>
    <xf numFmtId="0" fontId="2" fillId="0" borderId="2" xfId="9" applyFont="1" applyFill="1" applyBorder="1" applyAlignment="1">
      <alignment horizontal="left" vertical="center" wrapText="1"/>
    </xf>
    <xf numFmtId="0" fontId="2" fillId="0" borderId="2" xfId="9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left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2" xfId="15" applyFont="1" applyFill="1" applyBorder="1" applyAlignment="1">
      <alignment horizontal="left" vertical="center" wrapText="1"/>
    </xf>
    <xf numFmtId="0" fontId="2" fillId="0" borderId="2" xfId="15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1" xfId="12" applyFont="1" applyFill="1" applyBorder="1" applyAlignment="1">
      <alignment horizontal="center" vertical="center" wrapText="1"/>
    </xf>
    <xf numFmtId="0" fontId="2" fillId="0" borderId="3" xfId="12" applyFont="1" applyFill="1" applyBorder="1" applyAlignment="1">
      <alignment horizontal="center" vertical="center" wrapText="1"/>
    </xf>
    <xf numFmtId="176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177" fontId="2" fillId="0" borderId="4" xfId="15" applyNumberFormat="1" applyFont="1" applyFill="1" applyBorder="1" applyAlignment="1">
      <alignment horizontal="center" vertical="center" wrapText="1"/>
    </xf>
    <xf numFmtId="0" fontId="2" fillId="0" borderId="0" xfId="9" applyFont="1" applyFill="1" applyBorder="1" applyAlignment="1">
      <alignment horizontal="center" vertical="center" wrapText="1"/>
    </xf>
    <xf numFmtId="49" fontId="2" fillId="0" borderId="2" xfId="9" applyNumberFormat="1" applyFont="1" applyFill="1" applyBorder="1" applyAlignment="1">
      <alignment horizontal="center" vertical="center" wrapText="1"/>
    </xf>
    <xf numFmtId="0" fontId="2" fillId="0" borderId="2" xfId="6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6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15" applyNumberFormat="1" applyFont="1" applyFill="1" applyBorder="1" applyAlignment="1">
      <alignment horizontal="center" vertical="center" wrapText="1"/>
    </xf>
    <xf numFmtId="176" fontId="2" fillId="0" borderId="4" xfId="9" applyNumberFormat="1" applyFont="1" applyFill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9" applyFont="1" applyFill="1" applyAlignment="1">
      <alignment horizontal="center" vertical="center" wrapText="1"/>
    </xf>
    <xf numFmtId="0" fontId="2" fillId="0" borderId="2" xfId="15" applyFont="1" applyFill="1" applyBorder="1" applyAlignment="1" applyProtection="1">
      <alignment horizontal="left" vertical="center" wrapText="1"/>
      <protection locked="0"/>
    </xf>
    <xf numFmtId="0" fontId="2" fillId="0" borderId="2" xfId="15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15" applyFont="1" applyFill="1" applyBorder="1" applyAlignment="1">
      <alignment horizontal="left" vertical="center" wrapText="1"/>
    </xf>
    <xf numFmtId="0" fontId="2" fillId="0" borderId="2" xfId="15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6" applyNumberFormat="1" applyFont="1" applyFill="1" applyBorder="1" applyAlignment="1" applyProtection="1">
      <alignment horizontal="left" vertical="center" wrapText="1"/>
      <protection locked="0"/>
    </xf>
    <xf numFmtId="176" fontId="2" fillId="0" borderId="4" xfId="15" applyNumberFormat="1" applyFont="1" applyFill="1" applyBorder="1" applyAlignment="1">
      <alignment horizontal="center" vertical="center" wrapText="1"/>
    </xf>
    <xf numFmtId="0" fontId="2" fillId="0" borderId="0" xfId="15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12" applyFont="1" applyFill="1" applyBorder="1" applyAlignment="1">
      <alignment horizontal="center" vertical="center" wrapText="1"/>
    </xf>
    <xf numFmtId="0" fontId="2" fillId="0" borderId="2" xfId="44" applyFont="1" applyFill="1" applyBorder="1" applyAlignment="1" applyProtection="1">
      <alignment horizontal="center" vertical="center" wrapText="1"/>
      <protection locked="0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1" fontId="2" fillId="0" borderId="2" xfId="3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3" applyNumberFormat="1" applyFont="1" applyFill="1" applyBorder="1" applyAlignment="1">
      <alignment horizontal="left" vertical="center" wrapText="1"/>
    </xf>
    <xf numFmtId="176" fontId="2" fillId="0" borderId="4" xfId="15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76" fontId="2" fillId="0" borderId="4" xfId="3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6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7">
    <cellStyle name="常规" xfId="0" builtinId="0"/>
    <cellStyle name="常规_二00五年行政事业性收费（罚没）收入计划表" xfId="1"/>
    <cellStyle name="常规_2016年临县预算调整附表" xfId="2"/>
    <cellStyle name="常规_2006年临县旧科目预算草案表" xfId="3"/>
    <cellStyle name="强调文字颜色 6" xfId="4" builtinId="49"/>
    <cellStyle name="20% - 强调文字颜色 5" xfId="5" builtinId="46"/>
    <cellStyle name="常规 7" xfId="6"/>
    <cellStyle name="20% - 强调文字颜色 4" xfId="7" builtinId="42"/>
    <cellStyle name="强调文字颜色 4" xfId="8" builtinId="41"/>
    <cellStyle name="常规 10" xfId="9"/>
    <cellStyle name="60% - 强调文字颜色 6" xfId="10" builtinId="52"/>
    <cellStyle name="40% - 强调文字颜色 3" xfId="11" builtinId="39"/>
    <cellStyle name="常规_指标下达07.6" xfId="12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标题" xfId="20" builtinId="15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解释性文本" xfId="31" builtinId="53"/>
    <cellStyle name="计算" xfId="32" builtinId="22"/>
    <cellStyle name="60% - 强调文字颜色 1" xfId="33" builtinId="32"/>
    <cellStyle name="千位分隔[0]" xfId="34" builtinId="6"/>
    <cellStyle name="60% - 强调文字颜色 3" xfId="35" builtinId="40"/>
    <cellStyle name="注释" xfId="36" builtinId="10"/>
    <cellStyle name="好" xfId="37" builtinId="26"/>
    <cellStyle name="货币" xfId="38" builtinId="4"/>
    <cellStyle name="千位分隔" xfId="39" builtinId="3"/>
    <cellStyle name="标题 2" xfId="40" builtinId="17"/>
    <cellStyle name="标题 4" xfId="41" builtinId="19"/>
    <cellStyle name="百分比" xfId="42" builtinId="5"/>
    <cellStyle name="链接单元格" xfId="43" builtinId="24"/>
    <cellStyle name="常规_2018年年初结转数.1.11" xfId="44"/>
    <cellStyle name="40% - 强调文字颜色 4" xfId="45" builtinId="43"/>
    <cellStyle name="20% - 强调文字颜色 1" xfId="46" builtinId="30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/2017&#24180;&#20844;&#31215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john/Desktop/Documents/2015&#24180;&#25253;&#34920;/&#21488;&#36134;&#35843;&#25972;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zyh/&#27704;&#32418;&#36164;&#26009;/2020&#24180;&#25253;&#34920;/2020&#24180;&#39044;&#31639;&#20844;&#24320;&#36164;&#26009;/2020&#24180;&#20020;&#21439;&#39044;&#31639;&#20844;&#24320;&#24773;&#20917;&#34920;(&#24352;&#27704;&#324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4&#24180;&#37096;&#38376;&#39044;&#31639;&#23433;&#25490;&#24773;&#20917;&#34920;(&#26631;&#20934;)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年公积金 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88"/>
      <sheetName val="888 (2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部门安排表"/>
      <sheetName val="财政安排已支出"/>
      <sheetName val="财政安排需支出"/>
      <sheetName val="财政安排转移支出"/>
      <sheetName val="财政安排专项转移支出"/>
      <sheetName val="财政安排上年结转支出"/>
      <sheetName val="L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4财政转移支付预算安排表5"/>
      <sheetName val="24年结转按科目资金安排表6"/>
      <sheetName val="24年结转按部门资金安排表7"/>
      <sheetName val="24年结转待分配资金安排表8"/>
      <sheetName val="24部门按科目支出表9"/>
      <sheetName val="24部门三公经费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64"/>
  <sheetViews>
    <sheetView tabSelected="1" workbookViewId="0">
      <pane xSplit="1" ySplit="4" topLeftCell="B204" activePane="bottomRight" state="frozen"/>
      <selection/>
      <selection pane="topRight"/>
      <selection pane="bottomLeft"/>
      <selection pane="bottomRight" activeCell="J236" sqref="J236"/>
    </sheetView>
  </sheetViews>
  <sheetFormatPr defaultColWidth="9" defaultRowHeight="15.75"/>
  <cols>
    <col min="1" max="1" width="19.125" style="5" customWidth="1"/>
    <col min="2" max="2" width="8.09166666666667" style="6" customWidth="1"/>
    <col min="3" max="3" width="7.625" style="6" customWidth="1"/>
    <col min="4" max="4" width="15.8166666666667" style="6" customWidth="1"/>
    <col min="5" max="5" width="14" style="5" customWidth="1"/>
    <col min="6" max="6" width="13" style="6" customWidth="1"/>
    <col min="7" max="7" width="10.625" style="7" customWidth="1"/>
  </cols>
  <sheetData>
    <row r="1" ht="24" customHeight="1" spans="1:1">
      <c r="A1" s="8" t="s">
        <v>0</v>
      </c>
    </row>
    <row r="2" ht="36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34" customHeight="1" spans="1:7">
      <c r="A3" s="10"/>
      <c r="B3" s="11"/>
      <c r="C3" s="11"/>
      <c r="D3" s="11"/>
      <c r="E3" s="26"/>
      <c r="F3" s="27" t="s">
        <v>2</v>
      </c>
      <c r="G3" s="27"/>
    </row>
    <row r="4" s="1" customFormat="1" ht="37" customHeight="1" spans="1:7">
      <c r="A4" s="12" t="s">
        <v>3</v>
      </c>
      <c r="B4" s="12" t="s">
        <v>4</v>
      </c>
      <c r="C4" s="12" t="s">
        <v>5</v>
      </c>
      <c r="D4" s="12" t="s">
        <v>6</v>
      </c>
      <c r="E4" s="28" t="s">
        <v>7</v>
      </c>
      <c r="F4" s="28" t="s">
        <v>8</v>
      </c>
      <c r="G4" s="29" t="s">
        <v>9</v>
      </c>
    </row>
    <row r="5" s="2" customFormat="1" ht="37" customHeight="1" spans="1:7">
      <c r="A5" s="13" t="s">
        <v>10</v>
      </c>
      <c r="B5" s="14"/>
      <c r="C5" s="14"/>
      <c r="D5" s="14"/>
      <c r="E5" s="14"/>
      <c r="F5" s="14"/>
      <c r="G5" s="30">
        <f>SUM(G6:G19)</f>
        <v>5978.1797</v>
      </c>
    </row>
    <row r="6" s="2" customFormat="1" ht="39" customHeight="1" spans="1:251">
      <c r="A6" s="15" t="s">
        <v>11</v>
      </c>
      <c r="B6" s="16" t="s">
        <v>12</v>
      </c>
      <c r="C6" s="17" t="s">
        <v>13</v>
      </c>
      <c r="D6" s="16" t="s">
        <v>11</v>
      </c>
      <c r="E6" s="16" t="s">
        <v>14</v>
      </c>
      <c r="F6" s="16" t="s">
        <v>15</v>
      </c>
      <c r="G6" s="31">
        <v>7.8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</row>
    <row r="7" s="2" customFormat="1" ht="39" customHeight="1" spans="1:251">
      <c r="A7" s="18" t="s">
        <v>16</v>
      </c>
      <c r="B7" s="17" t="s">
        <v>17</v>
      </c>
      <c r="C7" s="17" t="s">
        <v>13</v>
      </c>
      <c r="D7" s="19" t="s">
        <v>16</v>
      </c>
      <c r="E7" s="17" t="s">
        <v>18</v>
      </c>
      <c r="F7" s="33" t="s">
        <v>19</v>
      </c>
      <c r="G7" s="30">
        <v>200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</row>
    <row r="8" s="2" customFormat="1" ht="64" customHeight="1" spans="1:251">
      <c r="A8" s="15" t="s">
        <v>20</v>
      </c>
      <c r="B8" s="16" t="s">
        <v>21</v>
      </c>
      <c r="C8" s="16" t="s">
        <v>22</v>
      </c>
      <c r="D8" s="16" t="s">
        <v>20</v>
      </c>
      <c r="E8" s="34" t="s">
        <v>23</v>
      </c>
      <c r="F8" s="34" t="s">
        <v>24</v>
      </c>
      <c r="G8" s="35">
        <v>66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="2" customFormat="1" ht="64" customHeight="1" spans="1:251">
      <c r="A9" s="15" t="s">
        <v>25</v>
      </c>
      <c r="B9" s="16" t="s">
        <v>26</v>
      </c>
      <c r="C9" s="16" t="s">
        <v>22</v>
      </c>
      <c r="D9" s="16" t="s">
        <v>25</v>
      </c>
      <c r="E9" s="34" t="s">
        <v>27</v>
      </c>
      <c r="F9" s="34" t="s">
        <v>28</v>
      </c>
      <c r="G9" s="35">
        <v>200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</row>
    <row r="10" s="2" customFormat="1" ht="64" customHeight="1" spans="1:251">
      <c r="A10" s="15" t="s">
        <v>29</v>
      </c>
      <c r="B10" s="16" t="s">
        <v>26</v>
      </c>
      <c r="C10" s="16" t="s">
        <v>22</v>
      </c>
      <c r="D10" s="16" t="s">
        <v>29</v>
      </c>
      <c r="E10" s="34" t="s">
        <v>27</v>
      </c>
      <c r="F10" s="34" t="s">
        <v>24</v>
      </c>
      <c r="G10" s="35">
        <v>70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</row>
    <row r="11" s="2" customFormat="1" ht="64" customHeight="1" spans="1:251">
      <c r="A11" s="15" t="s">
        <v>30</v>
      </c>
      <c r="B11" s="16" t="s">
        <v>26</v>
      </c>
      <c r="C11" s="16" t="s">
        <v>22</v>
      </c>
      <c r="D11" s="16" t="s">
        <v>30</v>
      </c>
      <c r="E11" s="34" t="s">
        <v>31</v>
      </c>
      <c r="F11" s="34" t="s">
        <v>32</v>
      </c>
      <c r="G11" s="35">
        <v>149.85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</row>
    <row r="12" s="2" customFormat="1" ht="64" customHeight="1" spans="1:251">
      <c r="A12" s="15" t="s">
        <v>33</v>
      </c>
      <c r="B12" s="16" t="s">
        <v>26</v>
      </c>
      <c r="C12" s="16" t="s">
        <v>22</v>
      </c>
      <c r="D12" s="16" t="s">
        <v>33</v>
      </c>
      <c r="E12" s="34" t="s">
        <v>31</v>
      </c>
      <c r="F12" s="36" t="s">
        <v>34</v>
      </c>
      <c r="G12" s="35">
        <v>4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</row>
    <row r="13" s="2" customFormat="1" ht="55" customHeight="1" spans="1:251">
      <c r="A13" s="15" t="s">
        <v>35</v>
      </c>
      <c r="B13" s="16" t="s">
        <v>26</v>
      </c>
      <c r="C13" s="16" t="s">
        <v>22</v>
      </c>
      <c r="D13" s="16" t="s">
        <v>35</v>
      </c>
      <c r="E13" s="16" t="s">
        <v>36</v>
      </c>
      <c r="F13" s="16" t="s">
        <v>37</v>
      </c>
      <c r="G13" s="31">
        <v>2977.3997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</row>
    <row r="14" s="2" customFormat="1" ht="55" customHeight="1" spans="1:251">
      <c r="A14" s="15" t="s">
        <v>38</v>
      </c>
      <c r="B14" s="16" t="s">
        <v>26</v>
      </c>
      <c r="C14" s="16" t="s">
        <v>22</v>
      </c>
      <c r="D14" s="16" t="s">
        <v>38</v>
      </c>
      <c r="E14" s="16" t="s">
        <v>36</v>
      </c>
      <c r="F14" s="16" t="s">
        <v>37</v>
      </c>
      <c r="G14" s="31">
        <v>1500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</row>
    <row r="15" s="2" customFormat="1" ht="55" customHeight="1" spans="1:251">
      <c r="A15" s="15" t="s">
        <v>39</v>
      </c>
      <c r="B15" s="16" t="s">
        <v>40</v>
      </c>
      <c r="C15" s="16" t="s">
        <v>22</v>
      </c>
      <c r="D15" s="16" t="s">
        <v>39</v>
      </c>
      <c r="E15" s="16" t="s">
        <v>41</v>
      </c>
      <c r="F15" s="16" t="s">
        <v>28</v>
      </c>
      <c r="G15" s="31">
        <v>18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</row>
    <row r="16" s="2" customFormat="1" ht="70" customHeight="1" spans="1:251">
      <c r="A16" s="15" t="s">
        <v>42</v>
      </c>
      <c r="B16" s="16" t="s">
        <v>43</v>
      </c>
      <c r="C16" s="16" t="s">
        <v>22</v>
      </c>
      <c r="D16" s="16" t="s">
        <v>42</v>
      </c>
      <c r="E16" s="16" t="s">
        <v>31</v>
      </c>
      <c r="F16" s="16" t="s">
        <v>24</v>
      </c>
      <c r="G16" s="31">
        <v>65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</row>
    <row r="17" s="2" customFormat="1" ht="70" customHeight="1" spans="1:251">
      <c r="A17" s="15" t="s">
        <v>44</v>
      </c>
      <c r="B17" s="16" t="s">
        <v>43</v>
      </c>
      <c r="C17" s="16" t="s">
        <v>22</v>
      </c>
      <c r="D17" s="16" t="s">
        <v>44</v>
      </c>
      <c r="E17" s="16" t="s">
        <v>31</v>
      </c>
      <c r="F17" s="16" t="s">
        <v>34</v>
      </c>
      <c r="G17" s="31">
        <v>80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</row>
    <row r="18" s="2" customFormat="1" ht="70" customHeight="1" spans="1:251">
      <c r="A18" s="15" t="s">
        <v>45</v>
      </c>
      <c r="B18" s="16" t="s">
        <v>46</v>
      </c>
      <c r="C18" s="16" t="s">
        <v>22</v>
      </c>
      <c r="D18" s="16" t="s">
        <v>45</v>
      </c>
      <c r="E18" s="16" t="s">
        <v>47</v>
      </c>
      <c r="F18" s="16" t="s">
        <v>15</v>
      </c>
      <c r="G18" s="31">
        <v>615.4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</row>
    <row r="19" s="2" customFormat="1" ht="70" customHeight="1" spans="1:251">
      <c r="A19" s="15" t="s">
        <v>48</v>
      </c>
      <c r="B19" s="16" t="s">
        <v>49</v>
      </c>
      <c r="C19" s="16" t="s">
        <v>22</v>
      </c>
      <c r="D19" s="16" t="s">
        <v>48</v>
      </c>
      <c r="E19" s="16" t="s">
        <v>47</v>
      </c>
      <c r="F19" s="16" t="s">
        <v>15</v>
      </c>
      <c r="G19" s="31">
        <v>24.73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</row>
    <row r="20" s="2" customFormat="1" ht="34" customHeight="1" spans="1:7">
      <c r="A20" s="13" t="s">
        <v>50</v>
      </c>
      <c r="B20" s="14"/>
      <c r="C20" s="14"/>
      <c r="D20" s="14"/>
      <c r="E20" s="34"/>
      <c r="F20" s="34"/>
      <c r="G20" s="30">
        <f>SUM(G21:G22)</f>
        <v>900</v>
      </c>
    </row>
    <row r="21" s="2" customFormat="1" ht="42" customHeight="1" spans="1:251">
      <c r="A21" s="15" t="s">
        <v>51</v>
      </c>
      <c r="B21" s="16" t="s">
        <v>52</v>
      </c>
      <c r="C21" s="16" t="s">
        <v>22</v>
      </c>
      <c r="D21" s="16" t="s">
        <v>53</v>
      </c>
      <c r="E21" s="16" t="s">
        <v>54</v>
      </c>
      <c r="F21" s="36" t="s">
        <v>34</v>
      </c>
      <c r="G21" s="30">
        <v>400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</row>
    <row r="22" s="2" customFormat="1" ht="141" customHeight="1" spans="1:251">
      <c r="A22" s="20" t="s">
        <v>55</v>
      </c>
      <c r="B22" s="16" t="s">
        <v>56</v>
      </c>
      <c r="C22" s="16" t="s">
        <v>22</v>
      </c>
      <c r="D22" s="21" t="s">
        <v>57</v>
      </c>
      <c r="E22" s="16" t="s">
        <v>54</v>
      </c>
      <c r="F22" s="36" t="s">
        <v>34</v>
      </c>
      <c r="G22" s="30">
        <v>500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</row>
    <row r="23" s="2" customFormat="1" ht="34" customHeight="1" spans="1:7">
      <c r="A23" s="13" t="s">
        <v>58</v>
      </c>
      <c r="B23" s="14"/>
      <c r="C23" s="14"/>
      <c r="D23" s="14"/>
      <c r="E23" s="14"/>
      <c r="F23" s="14"/>
      <c r="G23" s="30">
        <f>SUM(G24:G65)</f>
        <v>23913.890537</v>
      </c>
    </row>
    <row r="24" s="2" customFormat="1" ht="34" customHeight="1" spans="1:251">
      <c r="A24" s="22" t="s">
        <v>59</v>
      </c>
      <c r="B24" s="16" t="s">
        <v>60</v>
      </c>
      <c r="C24" s="16" t="s">
        <v>22</v>
      </c>
      <c r="D24" s="23" t="s">
        <v>59</v>
      </c>
      <c r="E24" s="25" t="s">
        <v>61</v>
      </c>
      <c r="F24" s="36" t="s">
        <v>34</v>
      </c>
      <c r="G24" s="37">
        <v>279.48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</row>
    <row r="25" s="2" customFormat="1" ht="34" customHeight="1" spans="1:251">
      <c r="A25" s="24" t="s">
        <v>62</v>
      </c>
      <c r="B25" s="16" t="s">
        <v>60</v>
      </c>
      <c r="C25" s="16" t="s">
        <v>22</v>
      </c>
      <c r="D25" s="25" t="s">
        <v>63</v>
      </c>
      <c r="E25" s="25" t="s">
        <v>61</v>
      </c>
      <c r="F25" s="25" t="s">
        <v>64</v>
      </c>
      <c r="G25" s="37">
        <v>31.104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</row>
    <row r="26" s="2" customFormat="1" ht="35" customHeight="1" spans="1:251">
      <c r="A26" s="24" t="s">
        <v>65</v>
      </c>
      <c r="B26" s="16" t="s">
        <v>60</v>
      </c>
      <c r="C26" s="16" t="s">
        <v>22</v>
      </c>
      <c r="D26" s="25" t="s">
        <v>65</v>
      </c>
      <c r="E26" s="25" t="s">
        <v>61</v>
      </c>
      <c r="F26" s="25" t="s">
        <v>64</v>
      </c>
      <c r="G26" s="37">
        <v>38.88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</row>
    <row r="27" s="2" customFormat="1" ht="35" customHeight="1" spans="1:251">
      <c r="A27" s="22" t="s">
        <v>66</v>
      </c>
      <c r="B27" s="16" t="s">
        <v>60</v>
      </c>
      <c r="C27" s="16" t="s">
        <v>22</v>
      </c>
      <c r="D27" s="23" t="s">
        <v>66</v>
      </c>
      <c r="E27" s="25" t="s">
        <v>61</v>
      </c>
      <c r="F27" s="34" t="s">
        <v>67</v>
      </c>
      <c r="G27" s="37">
        <v>155.52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</row>
    <row r="28" s="2" customFormat="1" ht="35" customHeight="1" spans="1:251">
      <c r="A28" s="22" t="s">
        <v>68</v>
      </c>
      <c r="B28" s="16" t="s">
        <v>60</v>
      </c>
      <c r="C28" s="16" t="s">
        <v>22</v>
      </c>
      <c r="D28" s="23" t="s">
        <v>69</v>
      </c>
      <c r="E28" s="25" t="s">
        <v>61</v>
      </c>
      <c r="F28" s="34" t="s">
        <v>67</v>
      </c>
      <c r="G28" s="37">
        <v>13.66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</row>
    <row r="29" s="2" customFormat="1" ht="35" customHeight="1" spans="1:251">
      <c r="A29" s="22" t="s">
        <v>70</v>
      </c>
      <c r="B29" s="16" t="s">
        <v>60</v>
      </c>
      <c r="C29" s="16" t="s">
        <v>22</v>
      </c>
      <c r="D29" s="23" t="s">
        <v>70</v>
      </c>
      <c r="E29" s="25" t="s">
        <v>61</v>
      </c>
      <c r="F29" s="34" t="s">
        <v>67</v>
      </c>
      <c r="G29" s="37">
        <v>124.2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</row>
    <row r="30" s="2" customFormat="1" ht="35" customHeight="1" spans="1:251">
      <c r="A30" s="22" t="s">
        <v>71</v>
      </c>
      <c r="B30" s="23" t="s">
        <v>60</v>
      </c>
      <c r="C30" s="16" t="s">
        <v>22</v>
      </c>
      <c r="D30" s="23" t="s">
        <v>71</v>
      </c>
      <c r="E30" s="23" t="s">
        <v>61</v>
      </c>
      <c r="F30" s="23" t="s">
        <v>34</v>
      </c>
      <c r="G30" s="37">
        <v>600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</row>
    <row r="31" s="2" customFormat="1" ht="42" customHeight="1" spans="1:251">
      <c r="A31" s="22" t="s">
        <v>72</v>
      </c>
      <c r="B31" s="16" t="s">
        <v>60</v>
      </c>
      <c r="C31" s="16" t="s">
        <v>22</v>
      </c>
      <c r="D31" s="23" t="s">
        <v>72</v>
      </c>
      <c r="E31" s="34" t="s">
        <v>73</v>
      </c>
      <c r="F31" s="16" t="s">
        <v>15</v>
      </c>
      <c r="G31" s="37">
        <v>385.49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</row>
    <row r="32" s="2" customFormat="1" ht="42" customHeight="1" spans="1:251">
      <c r="A32" s="22" t="s">
        <v>74</v>
      </c>
      <c r="B32" s="16" t="s">
        <v>60</v>
      </c>
      <c r="C32" s="16" t="s">
        <v>22</v>
      </c>
      <c r="D32" s="23" t="s">
        <v>74</v>
      </c>
      <c r="E32" s="34" t="s">
        <v>73</v>
      </c>
      <c r="F32" s="16" t="s">
        <v>15</v>
      </c>
      <c r="G32" s="37">
        <v>100.2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</row>
    <row r="33" s="2" customFormat="1" ht="42" customHeight="1" spans="1:251">
      <c r="A33" s="22" t="s">
        <v>75</v>
      </c>
      <c r="B33" s="16" t="s">
        <v>60</v>
      </c>
      <c r="C33" s="16" t="s">
        <v>22</v>
      </c>
      <c r="D33" s="23" t="s">
        <v>75</v>
      </c>
      <c r="E33" s="34" t="s">
        <v>73</v>
      </c>
      <c r="F33" s="34" t="s">
        <v>32</v>
      </c>
      <c r="G33" s="37">
        <v>763.776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</row>
    <row r="34" s="2" customFormat="1" ht="42" customHeight="1" spans="1:251">
      <c r="A34" s="22" t="s">
        <v>76</v>
      </c>
      <c r="B34" s="16" t="s">
        <v>60</v>
      </c>
      <c r="C34" s="16" t="s">
        <v>22</v>
      </c>
      <c r="D34" s="23" t="s">
        <v>76</v>
      </c>
      <c r="E34" s="34" t="s">
        <v>73</v>
      </c>
      <c r="F34" s="34" t="s">
        <v>67</v>
      </c>
      <c r="G34" s="37">
        <v>122.49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</row>
    <row r="35" s="2" customFormat="1" ht="42" customHeight="1" spans="1:251">
      <c r="A35" s="24" t="s">
        <v>77</v>
      </c>
      <c r="B35" s="16" t="s">
        <v>60</v>
      </c>
      <c r="C35" s="16" t="s">
        <v>22</v>
      </c>
      <c r="D35" s="25" t="s">
        <v>77</v>
      </c>
      <c r="E35" s="34" t="s">
        <v>73</v>
      </c>
      <c r="F35" s="16" t="s">
        <v>67</v>
      </c>
      <c r="G35" s="37">
        <v>24.738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</row>
    <row r="36" s="2" customFormat="1" ht="42" customHeight="1" spans="1:251">
      <c r="A36" s="22" t="s">
        <v>78</v>
      </c>
      <c r="B36" s="16" t="s">
        <v>60</v>
      </c>
      <c r="C36" s="16" t="s">
        <v>22</v>
      </c>
      <c r="D36" s="23" t="s">
        <v>79</v>
      </c>
      <c r="E36" s="34" t="s">
        <v>80</v>
      </c>
      <c r="F36" s="36" t="s">
        <v>34</v>
      </c>
      <c r="G36" s="37">
        <v>22.806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</row>
    <row r="37" s="2" customFormat="1" ht="42" customHeight="1" spans="1:251">
      <c r="A37" s="22" t="s">
        <v>81</v>
      </c>
      <c r="B37" s="16" t="s">
        <v>60</v>
      </c>
      <c r="C37" s="16" t="s">
        <v>22</v>
      </c>
      <c r="D37" s="23" t="s">
        <v>81</v>
      </c>
      <c r="E37" s="34" t="s">
        <v>80</v>
      </c>
      <c r="F37" s="36" t="s">
        <v>34</v>
      </c>
      <c r="G37" s="37">
        <v>574.88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</row>
    <row r="38" s="2" customFormat="1" ht="42" customHeight="1" spans="1:251">
      <c r="A38" s="22" t="s">
        <v>82</v>
      </c>
      <c r="B38" s="16" t="s">
        <v>60</v>
      </c>
      <c r="C38" s="16" t="s">
        <v>22</v>
      </c>
      <c r="D38" s="23" t="s">
        <v>83</v>
      </c>
      <c r="E38" s="34" t="s">
        <v>80</v>
      </c>
      <c r="F38" s="34" t="s">
        <v>84</v>
      </c>
      <c r="G38" s="37">
        <v>199.74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</row>
    <row r="39" s="2" customFormat="1" ht="42" customHeight="1" spans="1:251">
      <c r="A39" s="22" t="s">
        <v>85</v>
      </c>
      <c r="B39" s="16" t="s">
        <v>60</v>
      </c>
      <c r="C39" s="16" t="s">
        <v>22</v>
      </c>
      <c r="D39" s="23" t="s">
        <v>86</v>
      </c>
      <c r="E39" s="34" t="s">
        <v>80</v>
      </c>
      <c r="F39" s="34" t="s">
        <v>32</v>
      </c>
      <c r="G39" s="37">
        <v>91.68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</row>
    <row r="40" s="2" customFormat="1" ht="42" customHeight="1" spans="1:251">
      <c r="A40" s="22" t="s">
        <v>87</v>
      </c>
      <c r="B40" s="16" t="s">
        <v>60</v>
      </c>
      <c r="C40" s="16" t="s">
        <v>22</v>
      </c>
      <c r="D40" s="23" t="s">
        <v>87</v>
      </c>
      <c r="E40" s="34" t="s">
        <v>88</v>
      </c>
      <c r="F40" s="34" t="s">
        <v>37</v>
      </c>
      <c r="G40" s="37">
        <f>8585.018-3000</f>
        <v>5585.018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</row>
    <row r="41" s="2" customFormat="1" ht="43" customHeight="1" spans="1:251">
      <c r="A41" s="22" t="s">
        <v>89</v>
      </c>
      <c r="B41" s="16" t="s">
        <v>60</v>
      </c>
      <c r="C41" s="16" t="s">
        <v>22</v>
      </c>
      <c r="D41" s="23" t="s">
        <v>89</v>
      </c>
      <c r="E41" s="34" t="s">
        <v>88</v>
      </c>
      <c r="F41" s="34" t="s">
        <v>34</v>
      </c>
      <c r="G41" s="37">
        <v>756.865495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</row>
    <row r="42" s="2" customFormat="1" ht="43" customHeight="1" spans="1:251">
      <c r="A42" s="22" t="s">
        <v>90</v>
      </c>
      <c r="B42" s="16" t="s">
        <v>60</v>
      </c>
      <c r="C42" s="16" t="s">
        <v>22</v>
      </c>
      <c r="D42" s="23" t="s">
        <v>90</v>
      </c>
      <c r="E42" s="34" t="s">
        <v>88</v>
      </c>
      <c r="F42" s="34" t="s">
        <v>34</v>
      </c>
      <c r="G42" s="37">
        <f>4593.54066-1000</f>
        <v>3593.54066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</row>
    <row r="43" s="2" customFormat="1" ht="43" customHeight="1" spans="1:251">
      <c r="A43" s="22" t="s">
        <v>91</v>
      </c>
      <c r="B43" s="16" t="s">
        <v>60</v>
      </c>
      <c r="C43" s="16" t="s">
        <v>22</v>
      </c>
      <c r="D43" s="23" t="s">
        <v>92</v>
      </c>
      <c r="E43" s="34" t="s">
        <v>88</v>
      </c>
      <c r="F43" s="36" t="s">
        <v>34</v>
      </c>
      <c r="G43" s="37">
        <v>292.5079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</row>
    <row r="44" s="2" customFormat="1" ht="43" customHeight="1" spans="1:251">
      <c r="A44" s="24" t="s">
        <v>93</v>
      </c>
      <c r="B44" s="16" t="s">
        <v>60</v>
      </c>
      <c r="C44" s="16" t="s">
        <v>22</v>
      </c>
      <c r="D44" s="25" t="s">
        <v>93</v>
      </c>
      <c r="E44" s="34" t="s">
        <v>88</v>
      </c>
      <c r="F44" s="36" t="s">
        <v>34</v>
      </c>
      <c r="G44" s="37">
        <v>362.8562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</row>
    <row r="45" s="2" customFormat="1" ht="43" customHeight="1" spans="1:251">
      <c r="A45" s="22" t="s">
        <v>94</v>
      </c>
      <c r="B45" s="16" t="s">
        <v>60</v>
      </c>
      <c r="C45" s="16" t="s">
        <v>22</v>
      </c>
      <c r="D45" s="23" t="s">
        <v>94</v>
      </c>
      <c r="E45" s="34" t="s">
        <v>88</v>
      </c>
      <c r="F45" s="34" t="s">
        <v>34</v>
      </c>
      <c r="G45" s="37">
        <v>700.8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</row>
    <row r="46" s="2" customFormat="1" ht="43" customHeight="1" spans="1:251">
      <c r="A46" s="22" t="s">
        <v>95</v>
      </c>
      <c r="B46" s="16" t="s">
        <v>60</v>
      </c>
      <c r="C46" s="16" t="s">
        <v>22</v>
      </c>
      <c r="D46" s="23" t="s">
        <v>95</v>
      </c>
      <c r="E46" s="34" t="s">
        <v>88</v>
      </c>
      <c r="F46" s="34" t="s">
        <v>34</v>
      </c>
      <c r="G46" s="37">
        <v>272.64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</row>
    <row r="47" s="2" customFormat="1" ht="43" customHeight="1" spans="1:251">
      <c r="A47" s="22" t="s">
        <v>96</v>
      </c>
      <c r="B47" s="16" t="s">
        <v>60</v>
      </c>
      <c r="C47" s="16" t="s">
        <v>22</v>
      </c>
      <c r="D47" s="23" t="s">
        <v>97</v>
      </c>
      <c r="E47" s="34" t="s">
        <v>88</v>
      </c>
      <c r="F47" s="34" t="s">
        <v>34</v>
      </c>
      <c r="G47" s="37">
        <v>1119.97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</row>
    <row r="48" s="2" customFormat="1" ht="43" customHeight="1" spans="1:251">
      <c r="A48" s="22" t="s">
        <v>98</v>
      </c>
      <c r="B48" s="16" t="s">
        <v>60</v>
      </c>
      <c r="C48" s="16" t="s">
        <v>22</v>
      </c>
      <c r="D48" s="23" t="s">
        <v>98</v>
      </c>
      <c r="E48" s="34" t="s">
        <v>88</v>
      </c>
      <c r="F48" s="34" t="s">
        <v>34</v>
      </c>
      <c r="G48" s="37">
        <v>76.158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</row>
    <row r="49" s="2" customFormat="1" ht="42" customHeight="1" spans="1:251">
      <c r="A49" s="24" t="s">
        <v>99</v>
      </c>
      <c r="B49" s="16" t="s">
        <v>60</v>
      </c>
      <c r="C49" s="16" t="s">
        <v>22</v>
      </c>
      <c r="D49" s="25" t="s">
        <v>99</v>
      </c>
      <c r="E49" s="34" t="s">
        <v>88</v>
      </c>
      <c r="F49" s="25" t="s">
        <v>64</v>
      </c>
      <c r="G49" s="37">
        <v>143.32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</row>
    <row r="50" s="2" customFormat="1" ht="42" customHeight="1" spans="1:251">
      <c r="A50" s="24" t="s">
        <v>100</v>
      </c>
      <c r="B50" s="16" t="s">
        <v>60</v>
      </c>
      <c r="C50" s="16" t="s">
        <v>22</v>
      </c>
      <c r="D50" s="25" t="s">
        <v>100</v>
      </c>
      <c r="E50" s="34" t="s">
        <v>88</v>
      </c>
      <c r="F50" s="25" t="s">
        <v>64</v>
      </c>
      <c r="G50" s="37">
        <v>179.15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</row>
    <row r="51" s="2" customFormat="1" ht="42" customHeight="1" spans="1:251">
      <c r="A51" s="24" t="s">
        <v>101</v>
      </c>
      <c r="B51" s="16" t="s">
        <v>60</v>
      </c>
      <c r="C51" s="16" t="s">
        <v>22</v>
      </c>
      <c r="D51" s="25" t="s">
        <v>101</v>
      </c>
      <c r="E51" s="34" t="s">
        <v>88</v>
      </c>
      <c r="F51" s="25" t="s">
        <v>64</v>
      </c>
      <c r="G51" s="37">
        <v>104.8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</row>
    <row r="52" s="2" customFormat="1" ht="42" customHeight="1" spans="1:251">
      <c r="A52" s="24" t="s">
        <v>102</v>
      </c>
      <c r="B52" s="16" t="s">
        <v>60</v>
      </c>
      <c r="C52" s="16" t="s">
        <v>22</v>
      </c>
      <c r="D52" s="25" t="s">
        <v>102</v>
      </c>
      <c r="E52" s="34" t="s">
        <v>88</v>
      </c>
      <c r="F52" s="25" t="s">
        <v>64</v>
      </c>
      <c r="G52" s="37">
        <v>111.09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</row>
    <row r="53" s="2" customFormat="1" ht="42" customHeight="1" spans="1:251">
      <c r="A53" s="24" t="s">
        <v>103</v>
      </c>
      <c r="B53" s="16" t="s">
        <v>60</v>
      </c>
      <c r="C53" s="16" t="s">
        <v>22</v>
      </c>
      <c r="D53" s="25" t="s">
        <v>103</v>
      </c>
      <c r="E53" s="34" t="s">
        <v>88</v>
      </c>
      <c r="F53" s="25" t="s">
        <v>64</v>
      </c>
      <c r="G53" s="37">
        <v>142.83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</row>
    <row r="54" s="2" customFormat="1" ht="42" customHeight="1" spans="1:251">
      <c r="A54" s="24" t="s">
        <v>104</v>
      </c>
      <c r="B54" s="16" t="s">
        <v>60</v>
      </c>
      <c r="C54" s="16" t="s">
        <v>22</v>
      </c>
      <c r="D54" s="25" t="s">
        <v>104</v>
      </c>
      <c r="E54" s="34" t="s">
        <v>88</v>
      </c>
      <c r="F54" s="36" t="s">
        <v>67</v>
      </c>
      <c r="G54" s="37">
        <v>407.9608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</row>
    <row r="55" s="2" customFormat="1" ht="41" customHeight="1" spans="1:251">
      <c r="A55" s="22" t="s">
        <v>105</v>
      </c>
      <c r="B55" s="16" t="s">
        <v>60</v>
      </c>
      <c r="C55" s="16" t="s">
        <v>22</v>
      </c>
      <c r="D55" s="23" t="s">
        <v>105</v>
      </c>
      <c r="E55" s="34" t="s">
        <v>88</v>
      </c>
      <c r="F55" s="34" t="s">
        <v>84</v>
      </c>
      <c r="G55" s="37">
        <v>156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</row>
    <row r="56" s="2" customFormat="1" ht="41" customHeight="1" spans="1:251">
      <c r="A56" s="22" t="s">
        <v>106</v>
      </c>
      <c r="B56" s="23" t="s">
        <v>60</v>
      </c>
      <c r="C56" s="16" t="s">
        <v>22</v>
      </c>
      <c r="D56" s="23" t="s">
        <v>106</v>
      </c>
      <c r="E56" s="23" t="s">
        <v>88</v>
      </c>
      <c r="F56" s="23" t="s">
        <v>34</v>
      </c>
      <c r="G56" s="37">
        <f>700-400</f>
        <v>300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</row>
    <row r="57" s="2" customFormat="1" ht="41" customHeight="1" spans="1:251">
      <c r="A57" s="22" t="s">
        <v>107</v>
      </c>
      <c r="B57" s="23" t="s">
        <v>60</v>
      </c>
      <c r="C57" s="16" t="s">
        <v>22</v>
      </c>
      <c r="D57" s="23" t="s">
        <v>107</v>
      </c>
      <c r="E57" s="23" t="s">
        <v>88</v>
      </c>
      <c r="F57" s="23" t="s">
        <v>37</v>
      </c>
      <c r="G57" s="37">
        <v>1666.5334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</row>
    <row r="58" s="2" customFormat="1" ht="79" customHeight="1" spans="1:251">
      <c r="A58" s="22" t="s">
        <v>108</v>
      </c>
      <c r="B58" s="23" t="s">
        <v>60</v>
      </c>
      <c r="C58" s="16" t="s">
        <v>22</v>
      </c>
      <c r="D58" s="23" t="s">
        <v>108</v>
      </c>
      <c r="E58" s="23" t="s">
        <v>109</v>
      </c>
      <c r="F58" s="23" t="s">
        <v>37</v>
      </c>
      <c r="G58" s="37">
        <v>2008.250282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</row>
    <row r="59" s="2" customFormat="1" ht="79" customHeight="1" spans="1:251">
      <c r="A59" s="22" t="s">
        <v>110</v>
      </c>
      <c r="B59" s="23" t="s">
        <v>60</v>
      </c>
      <c r="C59" s="16" t="s">
        <v>22</v>
      </c>
      <c r="D59" s="23" t="s">
        <v>110</v>
      </c>
      <c r="E59" s="23" t="s">
        <v>109</v>
      </c>
      <c r="F59" s="23" t="s">
        <v>37</v>
      </c>
      <c r="G59" s="37">
        <v>1219.494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</row>
    <row r="60" s="2" customFormat="1" ht="41" customHeight="1" spans="1:251">
      <c r="A60" s="22" t="s">
        <v>111</v>
      </c>
      <c r="B60" s="23" t="s">
        <v>60</v>
      </c>
      <c r="C60" s="16" t="s">
        <v>22</v>
      </c>
      <c r="D60" s="23" t="s">
        <v>112</v>
      </c>
      <c r="E60" s="23" t="s">
        <v>88</v>
      </c>
      <c r="F60" s="23" t="s">
        <v>37</v>
      </c>
      <c r="G60" s="37">
        <v>600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</row>
    <row r="61" s="2" customFormat="1" ht="41" customHeight="1" spans="1:251">
      <c r="A61" s="22" t="s">
        <v>113</v>
      </c>
      <c r="B61" s="16" t="s">
        <v>60</v>
      </c>
      <c r="C61" s="16" t="s">
        <v>22</v>
      </c>
      <c r="D61" s="23" t="s">
        <v>113</v>
      </c>
      <c r="E61" s="34" t="s">
        <v>114</v>
      </c>
      <c r="F61" s="36" t="s">
        <v>34</v>
      </c>
      <c r="G61" s="37">
        <v>55.768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</row>
    <row r="62" s="2" customFormat="1" ht="41" customHeight="1" spans="1:251">
      <c r="A62" s="22" t="s">
        <v>115</v>
      </c>
      <c r="B62" s="16" t="s">
        <v>60</v>
      </c>
      <c r="C62" s="16" t="s">
        <v>22</v>
      </c>
      <c r="D62" s="23" t="s">
        <v>115</v>
      </c>
      <c r="E62" s="34" t="s">
        <v>114</v>
      </c>
      <c r="F62" s="34" t="s">
        <v>84</v>
      </c>
      <c r="G62" s="37">
        <v>39.62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</row>
    <row r="63" s="2" customFormat="1" ht="41" customHeight="1" spans="1:251">
      <c r="A63" s="22" t="s">
        <v>116</v>
      </c>
      <c r="B63" s="16" t="s">
        <v>60</v>
      </c>
      <c r="C63" s="16" t="s">
        <v>22</v>
      </c>
      <c r="D63" s="23" t="s">
        <v>117</v>
      </c>
      <c r="E63" s="34" t="s">
        <v>118</v>
      </c>
      <c r="F63" s="34" t="s">
        <v>32</v>
      </c>
      <c r="G63" s="37">
        <v>59.7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</row>
    <row r="64" s="2" customFormat="1" ht="55" customHeight="1" spans="1:251">
      <c r="A64" s="18" t="s">
        <v>119</v>
      </c>
      <c r="B64" s="17" t="s">
        <v>120</v>
      </c>
      <c r="C64" s="16" t="s">
        <v>121</v>
      </c>
      <c r="D64" s="17" t="s">
        <v>122</v>
      </c>
      <c r="E64" s="17" t="s">
        <v>123</v>
      </c>
      <c r="F64" s="38" t="s">
        <v>124</v>
      </c>
      <c r="G64" s="37">
        <f>4600-4153.67-15.9562</f>
        <v>430.3738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39"/>
      <c r="IL64" s="39"/>
      <c r="IM64" s="39"/>
      <c r="IN64" s="39"/>
      <c r="IO64" s="39"/>
      <c r="IP64" s="39"/>
      <c r="IQ64" s="39"/>
    </row>
    <row r="65" s="2" customFormat="1" ht="55" customHeight="1" spans="1:251">
      <c r="A65" s="18" t="s">
        <v>119</v>
      </c>
      <c r="B65" s="17" t="s">
        <v>120</v>
      </c>
      <c r="C65" s="16" t="s">
        <v>121</v>
      </c>
      <c r="D65" s="17" t="s">
        <v>125</v>
      </c>
      <c r="E65" s="17" t="s">
        <v>123</v>
      </c>
      <c r="F65" s="38" t="s">
        <v>124</v>
      </c>
      <c r="G65" s="37">
        <f>413-413</f>
        <v>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</row>
    <row r="66" s="2" customFormat="1" ht="41" customHeight="1" spans="1:7">
      <c r="A66" s="13" t="s">
        <v>126</v>
      </c>
      <c r="B66" s="14"/>
      <c r="C66" s="14"/>
      <c r="D66" s="14"/>
      <c r="E66" s="14"/>
      <c r="F66" s="14"/>
      <c r="G66" s="30">
        <f>SUM(G67:G67)</f>
        <v>50</v>
      </c>
    </row>
    <row r="67" s="2" customFormat="1" ht="56" customHeight="1" spans="1:251">
      <c r="A67" s="40" t="s">
        <v>127</v>
      </c>
      <c r="B67" s="16" t="s">
        <v>128</v>
      </c>
      <c r="C67" s="16" t="s">
        <v>22</v>
      </c>
      <c r="D67" s="41" t="s">
        <v>127</v>
      </c>
      <c r="E67" s="16" t="s">
        <v>129</v>
      </c>
      <c r="F67" s="36" t="s">
        <v>34</v>
      </c>
      <c r="G67" s="48">
        <v>50</v>
      </c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</row>
    <row r="68" s="2" customFormat="1" ht="34" customHeight="1" spans="1:7">
      <c r="A68" s="13" t="s">
        <v>130</v>
      </c>
      <c r="B68" s="14"/>
      <c r="C68" s="14"/>
      <c r="D68" s="14"/>
      <c r="E68" s="14"/>
      <c r="F68" s="14"/>
      <c r="G68" s="30">
        <f>SUM(G69:G104)</f>
        <v>37167.8</v>
      </c>
    </row>
    <row r="69" s="2" customFormat="1" ht="66" customHeight="1" spans="1:244">
      <c r="A69" s="40" t="s">
        <v>131</v>
      </c>
      <c r="B69" s="16" t="s">
        <v>26</v>
      </c>
      <c r="C69" s="16" t="s">
        <v>22</v>
      </c>
      <c r="D69" s="41" t="s">
        <v>132</v>
      </c>
      <c r="E69" s="34" t="s">
        <v>133</v>
      </c>
      <c r="F69" s="34" t="s">
        <v>134</v>
      </c>
      <c r="G69" s="30">
        <v>464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</row>
    <row r="70" s="2" customFormat="1" ht="34" customHeight="1" spans="1:244">
      <c r="A70" s="40" t="s">
        <v>135</v>
      </c>
      <c r="B70" s="16" t="s">
        <v>136</v>
      </c>
      <c r="C70" s="16" t="s">
        <v>13</v>
      </c>
      <c r="D70" s="41" t="s">
        <v>137</v>
      </c>
      <c r="E70" s="34" t="s">
        <v>138</v>
      </c>
      <c r="F70" s="34" t="s">
        <v>139</v>
      </c>
      <c r="G70" s="30">
        <f>2845.26-139.4</f>
        <v>2705.86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</row>
    <row r="71" s="2" customFormat="1" ht="42" customHeight="1" spans="1:251">
      <c r="A71" s="13" t="s">
        <v>140</v>
      </c>
      <c r="B71" s="14" t="s">
        <v>141</v>
      </c>
      <c r="C71" s="14" t="s">
        <v>142</v>
      </c>
      <c r="D71" s="42" t="s">
        <v>143</v>
      </c>
      <c r="E71" s="14" t="s">
        <v>144</v>
      </c>
      <c r="F71" s="50" t="s">
        <v>145</v>
      </c>
      <c r="G71" s="30">
        <v>21000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  <c r="IN71" s="49"/>
      <c r="IO71" s="49"/>
      <c r="IP71" s="49"/>
      <c r="IQ71" s="49"/>
    </row>
    <row r="72" s="2" customFormat="1" ht="34" customHeight="1" spans="1:251">
      <c r="A72" s="13" t="s">
        <v>146</v>
      </c>
      <c r="B72" s="14" t="s">
        <v>147</v>
      </c>
      <c r="C72" s="14" t="s">
        <v>142</v>
      </c>
      <c r="D72" s="42" t="s">
        <v>146</v>
      </c>
      <c r="E72" s="14" t="s">
        <v>148</v>
      </c>
      <c r="F72" s="50" t="s">
        <v>67</v>
      </c>
      <c r="G72" s="30">
        <v>297.5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  <c r="HY72" s="49"/>
      <c r="HZ72" s="49"/>
      <c r="IA72" s="49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  <c r="IN72" s="49"/>
      <c r="IO72" s="49"/>
      <c r="IP72" s="49"/>
      <c r="IQ72" s="49"/>
    </row>
    <row r="73" s="2" customFormat="1" ht="34" customHeight="1" spans="1:251">
      <c r="A73" s="13" t="s">
        <v>149</v>
      </c>
      <c r="B73" s="14" t="s">
        <v>147</v>
      </c>
      <c r="C73" s="14" t="s">
        <v>142</v>
      </c>
      <c r="D73" s="42" t="s">
        <v>149</v>
      </c>
      <c r="E73" s="14" t="s">
        <v>150</v>
      </c>
      <c r="F73" s="50" t="s">
        <v>32</v>
      </c>
      <c r="G73" s="30">
        <f>237.18+100</f>
        <v>337.18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49"/>
      <c r="HO73" s="49"/>
      <c r="HP73" s="49"/>
      <c r="HQ73" s="49"/>
      <c r="HR73" s="49"/>
      <c r="HS73" s="49"/>
      <c r="HT73" s="49"/>
      <c r="HU73" s="49"/>
      <c r="HV73" s="49"/>
      <c r="HW73" s="49"/>
      <c r="HX73" s="49"/>
      <c r="HY73" s="49"/>
      <c r="HZ73" s="49"/>
      <c r="IA73" s="49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  <c r="IN73" s="49"/>
      <c r="IO73" s="49"/>
      <c r="IP73" s="49"/>
      <c r="IQ73" s="49"/>
    </row>
    <row r="74" s="2" customFormat="1" ht="34" customHeight="1" spans="1:251">
      <c r="A74" s="13" t="s">
        <v>151</v>
      </c>
      <c r="B74" s="14" t="s">
        <v>147</v>
      </c>
      <c r="C74" s="14" t="s">
        <v>142</v>
      </c>
      <c r="D74" s="42" t="s">
        <v>151</v>
      </c>
      <c r="E74" s="14" t="s">
        <v>152</v>
      </c>
      <c r="F74" s="50" t="s">
        <v>15</v>
      </c>
      <c r="G74" s="30">
        <v>12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</row>
    <row r="75" s="2" customFormat="1" ht="34" customHeight="1" spans="1:251">
      <c r="A75" s="13" t="s">
        <v>153</v>
      </c>
      <c r="B75" s="14" t="s">
        <v>147</v>
      </c>
      <c r="C75" s="14" t="s">
        <v>142</v>
      </c>
      <c r="D75" s="42" t="s">
        <v>154</v>
      </c>
      <c r="E75" s="14" t="s">
        <v>155</v>
      </c>
      <c r="F75" s="50" t="s">
        <v>32</v>
      </c>
      <c r="G75" s="30">
        <v>15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  <c r="HK75" s="49"/>
      <c r="HL75" s="49"/>
      <c r="HM75" s="49"/>
      <c r="HN75" s="49"/>
      <c r="HO75" s="49"/>
      <c r="HP75" s="49"/>
      <c r="HQ75" s="49"/>
      <c r="HR75" s="49"/>
      <c r="HS75" s="49"/>
      <c r="HT75" s="49"/>
      <c r="HU75" s="49"/>
      <c r="HV75" s="49"/>
      <c r="HW75" s="49"/>
      <c r="HX75" s="49"/>
      <c r="HY75" s="49"/>
      <c r="HZ75" s="49"/>
      <c r="IA75" s="49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  <c r="IN75" s="49"/>
      <c r="IO75" s="49"/>
      <c r="IP75" s="49"/>
      <c r="IQ75" s="49"/>
    </row>
    <row r="76" s="2" customFormat="1" ht="34" customHeight="1" spans="1:251">
      <c r="A76" s="13" t="s">
        <v>156</v>
      </c>
      <c r="B76" s="14" t="s">
        <v>147</v>
      </c>
      <c r="C76" s="14" t="s">
        <v>142</v>
      </c>
      <c r="D76" s="42" t="s">
        <v>156</v>
      </c>
      <c r="E76" s="14" t="s">
        <v>157</v>
      </c>
      <c r="F76" s="50" t="s">
        <v>64</v>
      </c>
      <c r="G76" s="30">
        <v>362.33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  <c r="HY76" s="49"/>
      <c r="HZ76" s="49"/>
      <c r="IA76" s="49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  <c r="IN76" s="49"/>
      <c r="IO76" s="49"/>
      <c r="IP76" s="49"/>
      <c r="IQ76" s="49"/>
    </row>
    <row r="77" s="2" customFormat="1" ht="34" customHeight="1" spans="1:251">
      <c r="A77" s="43" t="s">
        <v>158</v>
      </c>
      <c r="B77" s="14" t="s">
        <v>159</v>
      </c>
      <c r="C77" s="14" t="s">
        <v>142</v>
      </c>
      <c r="D77" s="44" t="s">
        <v>158</v>
      </c>
      <c r="E77" s="51" t="s">
        <v>160</v>
      </c>
      <c r="F77" s="51" t="s">
        <v>161</v>
      </c>
      <c r="G77" s="30">
        <v>85.04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  <c r="HK77" s="49"/>
      <c r="HL77" s="49"/>
      <c r="HM77" s="49"/>
      <c r="HN77" s="49"/>
      <c r="HO77" s="49"/>
      <c r="HP77" s="49"/>
      <c r="HQ77" s="49"/>
      <c r="HR77" s="49"/>
      <c r="HS77" s="49"/>
      <c r="HT77" s="49"/>
      <c r="HU77" s="49"/>
      <c r="HV77" s="49"/>
      <c r="HW77" s="49"/>
      <c r="HX77" s="49"/>
      <c r="HY77" s="49"/>
      <c r="HZ77" s="49"/>
      <c r="IA77" s="49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  <c r="IN77" s="49"/>
      <c r="IO77" s="49"/>
      <c r="IP77" s="49"/>
      <c r="IQ77" s="49"/>
    </row>
    <row r="78" s="2" customFormat="1" ht="34" customHeight="1" spans="1:251">
      <c r="A78" s="43" t="s">
        <v>162</v>
      </c>
      <c r="B78" s="14" t="s">
        <v>159</v>
      </c>
      <c r="C78" s="14" t="s">
        <v>142</v>
      </c>
      <c r="D78" s="44" t="s">
        <v>163</v>
      </c>
      <c r="E78" s="51" t="s">
        <v>164</v>
      </c>
      <c r="F78" s="51" t="s">
        <v>165</v>
      </c>
      <c r="G78" s="30">
        <v>254.86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  <c r="HK78" s="49"/>
      <c r="HL78" s="49"/>
      <c r="HM78" s="49"/>
      <c r="HN78" s="49"/>
      <c r="HO78" s="49"/>
      <c r="HP78" s="49"/>
      <c r="HQ78" s="49"/>
      <c r="HR78" s="49"/>
      <c r="HS78" s="49"/>
      <c r="HT78" s="49"/>
      <c r="HU78" s="49"/>
      <c r="HV78" s="49"/>
      <c r="HW78" s="49"/>
      <c r="HX78" s="49"/>
      <c r="HY78" s="49"/>
      <c r="HZ78" s="49"/>
      <c r="IA78" s="49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  <c r="IN78" s="49"/>
      <c r="IO78" s="49"/>
      <c r="IP78" s="49"/>
      <c r="IQ78" s="49"/>
    </row>
    <row r="79" s="2" customFormat="1" ht="46" customHeight="1" spans="1:251">
      <c r="A79" s="43" t="s">
        <v>166</v>
      </c>
      <c r="B79" s="14" t="s">
        <v>159</v>
      </c>
      <c r="C79" s="14" t="s">
        <v>142</v>
      </c>
      <c r="D79" s="44" t="s">
        <v>166</v>
      </c>
      <c r="E79" s="51" t="s">
        <v>167</v>
      </c>
      <c r="F79" s="51" t="s">
        <v>168</v>
      </c>
      <c r="G79" s="30">
        <v>500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  <c r="HK79" s="49"/>
      <c r="HL79" s="49"/>
      <c r="HM79" s="49"/>
      <c r="HN79" s="49"/>
      <c r="HO79" s="49"/>
      <c r="HP79" s="49"/>
      <c r="HQ79" s="49"/>
      <c r="HR79" s="49"/>
      <c r="HS79" s="49"/>
      <c r="HT79" s="49"/>
      <c r="HU79" s="49"/>
      <c r="HV79" s="49"/>
      <c r="HW79" s="49"/>
      <c r="HX79" s="49"/>
      <c r="HY79" s="49"/>
      <c r="HZ79" s="49"/>
      <c r="IA79" s="49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  <c r="IN79" s="49"/>
      <c r="IO79" s="49"/>
      <c r="IP79" s="49"/>
      <c r="IQ79" s="49"/>
    </row>
    <row r="80" s="2" customFormat="1" ht="46" customHeight="1" spans="1:251">
      <c r="A80" s="43" t="s">
        <v>169</v>
      </c>
      <c r="B80" s="44" t="s">
        <v>159</v>
      </c>
      <c r="C80" s="14" t="s">
        <v>142</v>
      </c>
      <c r="D80" s="44" t="s">
        <v>170</v>
      </c>
      <c r="E80" s="51" t="s">
        <v>167</v>
      </c>
      <c r="F80" s="51" t="s">
        <v>168</v>
      </c>
      <c r="G80" s="30">
        <v>27.84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  <c r="HZ80" s="49"/>
      <c r="IA80" s="49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  <c r="IN80" s="49"/>
      <c r="IO80" s="49"/>
      <c r="IP80" s="49"/>
      <c r="IQ80" s="49"/>
    </row>
    <row r="81" s="2" customFormat="1" ht="34" customHeight="1" spans="1:251">
      <c r="A81" s="45" t="s">
        <v>171</v>
      </c>
      <c r="B81" s="14" t="s">
        <v>172</v>
      </c>
      <c r="C81" s="14" t="s">
        <v>142</v>
      </c>
      <c r="D81" s="46" t="s">
        <v>171</v>
      </c>
      <c r="E81" s="46" t="s">
        <v>173</v>
      </c>
      <c r="F81" s="46" t="s">
        <v>174</v>
      </c>
      <c r="G81" s="30">
        <v>30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  <c r="IN81" s="49"/>
      <c r="IO81" s="49"/>
      <c r="IP81" s="49"/>
      <c r="IQ81" s="49"/>
    </row>
    <row r="82" s="2" customFormat="1" ht="42" customHeight="1" spans="1:251">
      <c r="A82" s="45" t="s">
        <v>175</v>
      </c>
      <c r="B82" s="14" t="s">
        <v>172</v>
      </c>
      <c r="C82" s="14" t="s">
        <v>142</v>
      </c>
      <c r="D82" s="46" t="s">
        <v>176</v>
      </c>
      <c r="E82" s="46" t="s">
        <v>173</v>
      </c>
      <c r="F82" s="50" t="s">
        <v>177</v>
      </c>
      <c r="G82" s="30">
        <v>20.4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  <c r="HY82" s="49"/>
      <c r="HZ82" s="49"/>
      <c r="IA82" s="49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  <c r="IN82" s="49"/>
      <c r="IO82" s="49"/>
      <c r="IP82" s="49"/>
      <c r="IQ82" s="49"/>
    </row>
    <row r="83" s="2" customFormat="1" ht="34" customHeight="1" spans="1:251">
      <c r="A83" s="43" t="s">
        <v>178</v>
      </c>
      <c r="B83" s="14" t="s">
        <v>159</v>
      </c>
      <c r="C83" s="14" t="s">
        <v>142</v>
      </c>
      <c r="D83" s="44" t="s">
        <v>178</v>
      </c>
      <c r="E83" s="51" t="s">
        <v>179</v>
      </c>
      <c r="F83" s="51" t="s">
        <v>165</v>
      </c>
      <c r="G83" s="30">
        <v>277.32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  <c r="HY83" s="49"/>
      <c r="HZ83" s="49"/>
      <c r="IA83" s="49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  <c r="IN83" s="49"/>
      <c r="IO83" s="49"/>
      <c r="IP83" s="49"/>
      <c r="IQ83" s="49"/>
    </row>
    <row r="84" s="2" customFormat="1" ht="34" customHeight="1" spans="1:251">
      <c r="A84" s="43" t="s">
        <v>180</v>
      </c>
      <c r="B84" s="14" t="s">
        <v>159</v>
      </c>
      <c r="C84" s="14" t="s">
        <v>142</v>
      </c>
      <c r="D84" s="44" t="s">
        <v>180</v>
      </c>
      <c r="E84" s="51" t="s">
        <v>179</v>
      </c>
      <c r="F84" s="51" t="s">
        <v>165</v>
      </c>
      <c r="G84" s="30">
        <v>13.68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  <c r="HY84" s="49"/>
      <c r="HZ84" s="49"/>
      <c r="IA84" s="49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  <c r="IN84" s="49"/>
      <c r="IO84" s="49"/>
      <c r="IP84" s="49"/>
      <c r="IQ84" s="49"/>
    </row>
    <row r="85" s="2" customFormat="1" ht="34" customHeight="1" spans="1:251">
      <c r="A85" s="43" t="s">
        <v>181</v>
      </c>
      <c r="B85" s="14" t="s">
        <v>159</v>
      </c>
      <c r="C85" s="14" t="s">
        <v>142</v>
      </c>
      <c r="D85" s="44" t="s">
        <v>181</v>
      </c>
      <c r="E85" s="51" t="s">
        <v>179</v>
      </c>
      <c r="F85" s="51" t="s">
        <v>165</v>
      </c>
      <c r="G85" s="30">
        <v>156.24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49"/>
      <c r="HL85" s="49"/>
      <c r="HM85" s="49"/>
      <c r="HN85" s="49"/>
      <c r="HO85" s="49"/>
      <c r="HP85" s="49"/>
      <c r="HQ85" s="49"/>
      <c r="HR85" s="49"/>
      <c r="HS85" s="49"/>
      <c r="HT85" s="49"/>
      <c r="HU85" s="49"/>
      <c r="HV85" s="49"/>
      <c r="HW85" s="49"/>
      <c r="HX85" s="49"/>
      <c r="HY85" s="49"/>
      <c r="HZ85" s="49"/>
      <c r="IA85" s="49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  <c r="IN85" s="49"/>
      <c r="IO85" s="49"/>
      <c r="IP85" s="49"/>
      <c r="IQ85" s="49"/>
    </row>
    <row r="86" s="2" customFormat="1" ht="34" customHeight="1" spans="1:251">
      <c r="A86" s="43" t="s">
        <v>182</v>
      </c>
      <c r="B86" s="14" t="s">
        <v>159</v>
      </c>
      <c r="C86" s="14" t="s">
        <v>142</v>
      </c>
      <c r="D86" s="44" t="s">
        <v>182</v>
      </c>
      <c r="E86" s="51" t="s">
        <v>179</v>
      </c>
      <c r="F86" s="51" t="s">
        <v>165</v>
      </c>
      <c r="G86" s="30">
        <v>0.69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49"/>
      <c r="HO86" s="49"/>
      <c r="HP86" s="49"/>
      <c r="HQ86" s="49"/>
      <c r="HR86" s="49"/>
      <c r="HS86" s="49"/>
      <c r="HT86" s="49"/>
      <c r="HU86" s="49"/>
      <c r="HV86" s="49"/>
      <c r="HW86" s="49"/>
      <c r="HX86" s="49"/>
      <c r="HY86" s="49"/>
      <c r="HZ86" s="49"/>
      <c r="IA86" s="49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  <c r="IN86" s="49"/>
      <c r="IO86" s="49"/>
      <c r="IP86" s="49"/>
      <c r="IQ86" s="49"/>
    </row>
    <row r="87" s="2" customFormat="1" ht="42" customHeight="1" spans="1:251">
      <c r="A87" s="13" t="s">
        <v>183</v>
      </c>
      <c r="B87" s="14" t="s">
        <v>172</v>
      </c>
      <c r="C87" s="14" t="s">
        <v>142</v>
      </c>
      <c r="D87" s="42" t="s">
        <v>183</v>
      </c>
      <c r="E87" s="14" t="s">
        <v>184</v>
      </c>
      <c r="F87" s="50" t="s">
        <v>177</v>
      </c>
      <c r="G87" s="30">
        <v>431.45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</row>
    <row r="88" s="2" customFormat="1" ht="42" customHeight="1" spans="1:251">
      <c r="A88" s="13" t="s">
        <v>185</v>
      </c>
      <c r="B88" s="14" t="s">
        <v>172</v>
      </c>
      <c r="C88" s="14" t="s">
        <v>142</v>
      </c>
      <c r="D88" s="42" t="s">
        <v>185</v>
      </c>
      <c r="E88" s="14" t="s">
        <v>184</v>
      </c>
      <c r="F88" s="50" t="s">
        <v>177</v>
      </c>
      <c r="G88" s="30">
        <v>88.61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  <c r="HK88" s="49"/>
      <c r="HL88" s="49"/>
      <c r="HM88" s="49"/>
      <c r="HN88" s="49"/>
      <c r="HO88" s="49"/>
      <c r="HP88" s="49"/>
      <c r="HQ88" s="49"/>
      <c r="HR88" s="49"/>
      <c r="HS88" s="49"/>
      <c r="HT88" s="49"/>
      <c r="HU88" s="49"/>
      <c r="HV88" s="49"/>
      <c r="HW88" s="49"/>
      <c r="HX88" s="49"/>
      <c r="HY88" s="49"/>
      <c r="HZ88" s="49"/>
      <c r="IA88" s="49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  <c r="IN88" s="49"/>
      <c r="IO88" s="49"/>
      <c r="IP88" s="49"/>
      <c r="IQ88" s="49"/>
    </row>
    <row r="89" s="2" customFormat="1" ht="34" customHeight="1" spans="1:251">
      <c r="A89" s="13" t="s">
        <v>186</v>
      </c>
      <c r="B89" s="14" t="s">
        <v>147</v>
      </c>
      <c r="C89" s="14" t="s">
        <v>142</v>
      </c>
      <c r="D89" s="42" t="s">
        <v>187</v>
      </c>
      <c r="E89" s="14" t="s">
        <v>188</v>
      </c>
      <c r="F89" s="50" t="s">
        <v>32</v>
      </c>
      <c r="G89" s="30">
        <v>240.13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/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  <c r="IN89" s="49"/>
      <c r="IO89" s="49"/>
      <c r="IP89" s="49"/>
      <c r="IQ89" s="49"/>
    </row>
    <row r="90" s="2" customFormat="1" ht="42" customHeight="1" spans="1:251">
      <c r="A90" s="43" t="s">
        <v>189</v>
      </c>
      <c r="B90" s="14" t="s">
        <v>159</v>
      </c>
      <c r="C90" s="14" t="s">
        <v>142</v>
      </c>
      <c r="D90" s="44" t="s">
        <v>190</v>
      </c>
      <c r="E90" s="51" t="s">
        <v>191</v>
      </c>
      <c r="F90" s="51" t="s">
        <v>161</v>
      </c>
      <c r="G90" s="30">
        <v>104.95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  <c r="HK90" s="49"/>
      <c r="HL90" s="49"/>
      <c r="HM90" s="49"/>
      <c r="HN90" s="49"/>
      <c r="HO90" s="49"/>
      <c r="HP90" s="49"/>
      <c r="HQ90" s="49"/>
      <c r="HR90" s="49"/>
      <c r="HS90" s="49"/>
      <c r="HT90" s="49"/>
      <c r="HU90" s="49"/>
      <c r="HV90" s="49"/>
      <c r="HW90" s="49"/>
      <c r="HX90" s="49"/>
      <c r="HY90" s="49"/>
      <c r="HZ90" s="49"/>
      <c r="IA90" s="49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  <c r="IN90" s="49"/>
      <c r="IO90" s="49"/>
      <c r="IP90" s="49"/>
      <c r="IQ90" s="49"/>
    </row>
    <row r="91" s="2" customFormat="1" ht="42" customHeight="1" spans="1:251">
      <c r="A91" s="43" t="s">
        <v>192</v>
      </c>
      <c r="B91" s="14" t="s">
        <v>159</v>
      </c>
      <c r="C91" s="14" t="s">
        <v>142</v>
      </c>
      <c r="D91" s="44" t="s">
        <v>193</v>
      </c>
      <c r="E91" s="51" t="s">
        <v>194</v>
      </c>
      <c r="F91" s="51" t="s">
        <v>161</v>
      </c>
      <c r="G91" s="30">
        <v>2644.46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  <c r="HY91" s="49"/>
      <c r="HZ91" s="49"/>
      <c r="IA91" s="49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  <c r="IN91" s="49"/>
      <c r="IO91" s="49"/>
      <c r="IP91" s="49"/>
      <c r="IQ91" s="49"/>
    </row>
    <row r="92" s="2" customFormat="1" ht="34" customHeight="1" spans="1:251">
      <c r="A92" s="43" t="s">
        <v>195</v>
      </c>
      <c r="B92" s="14" t="s">
        <v>159</v>
      </c>
      <c r="C92" s="14" t="s">
        <v>142</v>
      </c>
      <c r="D92" s="44" t="s">
        <v>195</v>
      </c>
      <c r="E92" s="51" t="s">
        <v>196</v>
      </c>
      <c r="F92" s="51" t="s">
        <v>161</v>
      </c>
      <c r="G92" s="30">
        <v>400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  <c r="HK92" s="49"/>
      <c r="HL92" s="49"/>
      <c r="HM92" s="49"/>
      <c r="HN92" s="49"/>
      <c r="HO92" s="49"/>
      <c r="HP92" s="49"/>
      <c r="HQ92" s="49"/>
      <c r="HR92" s="49"/>
      <c r="HS92" s="49"/>
      <c r="HT92" s="49"/>
      <c r="HU92" s="49"/>
      <c r="HV92" s="49"/>
      <c r="HW92" s="49"/>
      <c r="HX92" s="49"/>
      <c r="HY92" s="49"/>
      <c r="HZ92" s="49"/>
      <c r="IA92" s="49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  <c r="IN92" s="49"/>
      <c r="IO92" s="49"/>
      <c r="IP92" s="49"/>
      <c r="IQ92" s="49"/>
    </row>
    <row r="93" s="2" customFormat="1" ht="34" customHeight="1" spans="1:251">
      <c r="A93" s="13" t="s">
        <v>197</v>
      </c>
      <c r="B93" s="14" t="s">
        <v>147</v>
      </c>
      <c r="C93" s="14" t="s">
        <v>142</v>
      </c>
      <c r="D93" s="42" t="s">
        <v>197</v>
      </c>
      <c r="E93" s="14" t="s">
        <v>198</v>
      </c>
      <c r="F93" s="50" t="s">
        <v>32</v>
      </c>
      <c r="G93" s="30">
        <f>460-100</f>
        <v>360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  <c r="HK93" s="49"/>
      <c r="HL93" s="49"/>
      <c r="HM93" s="49"/>
      <c r="HN93" s="49"/>
      <c r="HO93" s="49"/>
      <c r="HP93" s="49"/>
      <c r="HQ93" s="49"/>
      <c r="HR93" s="49"/>
      <c r="HS93" s="49"/>
      <c r="HT93" s="49"/>
      <c r="HU93" s="49"/>
      <c r="HV93" s="49"/>
      <c r="HW93" s="49"/>
      <c r="HX93" s="49"/>
      <c r="HY93" s="49"/>
      <c r="HZ93" s="49"/>
      <c r="IA93" s="49"/>
      <c r="IB93" s="49"/>
      <c r="IC93" s="49"/>
      <c r="ID93" s="49"/>
      <c r="IE93" s="49"/>
      <c r="IF93" s="49"/>
      <c r="IG93" s="49"/>
      <c r="IH93" s="49"/>
      <c r="II93" s="49"/>
      <c r="IJ93" s="49"/>
      <c r="IK93" s="49"/>
      <c r="IL93" s="49"/>
      <c r="IM93" s="49"/>
      <c r="IN93" s="49"/>
      <c r="IO93" s="49"/>
      <c r="IP93" s="49"/>
      <c r="IQ93" s="49"/>
    </row>
    <row r="94" s="2" customFormat="1" ht="40" customHeight="1" spans="1:251">
      <c r="A94" s="13" t="s">
        <v>199</v>
      </c>
      <c r="B94" s="14" t="s">
        <v>147</v>
      </c>
      <c r="C94" s="14" t="s">
        <v>142</v>
      </c>
      <c r="D94" s="42" t="s">
        <v>199</v>
      </c>
      <c r="E94" s="14" t="s">
        <v>198</v>
      </c>
      <c r="F94" s="50" t="s">
        <v>32</v>
      </c>
      <c r="G94" s="30">
        <v>527.63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  <c r="HK94" s="49"/>
      <c r="HL94" s="49"/>
      <c r="HM94" s="49"/>
      <c r="HN94" s="49"/>
      <c r="HO94" s="49"/>
      <c r="HP94" s="49"/>
      <c r="HQ94" s="49"/>
      <c r="HR94" s="49"/>
      <c r="HS94" s="49"/>
      <c r="HT94" s="49"/>
      <c r="HU94" s="49"/>
      <c r="HV94" s="49"/>
      <c r="HW94" s="49"/>
      <c r="HX94" s="49"/>
      <c r="HY94" s="49"/>
      <c r="HZ94" s="49"/>
      <c r="IA94" s="49"/>
      <c r="IB94" s="49"/>
      <c r="IC94" s="49"/>
      <c r="ID94" s="49"/>
      <c r="IE94" s="49"/>
      <c r="IF94" s="49"/>
      <c r="IG94" s="49"/>
      <c r="IH94" s="49"/>
      <c r="II94" s="49"/>
      <c r="IJ94" s="49"/>
      <c r="IK94" s="49"/>
      <c r="IL94" s="49"/>
      <c r="IM94" s="49"/>
      <c r="IN94" s="49"/>
      <c r="IO94" s="49"/>
      <c r="IP94" s="49"/>
      <c r="IQ94" s="49"/>
    </row>
    <row r="95" s="2" customFormat="1" ht="34" customHeight="1" spans="1:251">
      <c r="A95" s="43" t="s">
        <v>200</v>
      </c>
      <c r="B95" s="14" t="s">
        <v>159</v>
      </c>
      <c r="C95" s="14" t="s">
        <v>142</v>
      </c>
      <c r="D95" s="44" t="s">
        <v>200</v>
      </c>
      <c r="E95" s="51" t="s">
        <v>201</v>
      </c>
      <c r="F95" s="51" t="s">
        <v>161</v>
      </c>
      <c r="G95" s="30">
        <v>2.71</v>
      </c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  <c r="HK95" s="49"/>
      <c r="HL95" s="49"/>
      <c r="HM95" s="49"/>
      <c r="HN95" s="49"/>
      <c r="HO95" s="49"/>
      <c r="HP95" s="49"/>
      <c r="HQ95" s="49"/>
      <c r="HR95" s="49"/>
      <c r="HS95" s="49"/>
      <c r="HT95" s="49"/>
      <c r="HU95" s="49"/>
      <c r="HV95" s="49"/>
      <c r="HW95" s="49"/>
      <c r="HX95" s="49"/>
      <c r="HY95" s="49"/>
      <c r="HZ95" s="49"/>
      <c r="IA95" s="49"/>
      <c r="IB95" s="49"/>
      <c r="IC95" s="49"/>
      <c r="ID95" s="49"/>
      <c r="IE95" s="49"/>
      <c r="IF95" s="49"/>
      <c r="IG95" s="49"/>
      <c r="IH95" s="49"/>
      <c r="II95" s="49"/>
      <c r="IJ95" s="49"/>
      <c r="IK95" s="49"/>
      <c r="IL95" s="49"/>
      <c r="IM95" s="49"/>
      <c r="IN95" s="49"/>
      <c r="IO95" s="49"/>
      <c r="IP95" s="49"/>
      <c r="IQ95" s="49"/>
    </row>
    <row r="96" s="2" customFormat="1" ht="39" customHeight="1" spans="1:251">
      <c r="A96" s="43" t="s">
        <v>202</v>
      </c>
      <c r="B96" s="14" t="s">
        <v>159</v>
      </c>
      <c r="C96" s="14" t="s">
        <v>142</v>
      </c>
      <c r="D96" s="44" t="s">
        <v>202</v>
      </c>
      <c r="E96" s="51" t="s">
        <v>203</v>
      </c>
      <c r="F96" s="51" t="s">
        <v>161</v>
      </c>
      <c r="G96" s="30">
        <v>10.86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  <c r="HK96" s="49"/>
      <c r="HL96" s="49"/>
      <c r="HM96" s="49"/>
      <c r="HN96" s="49"/>
      <c r="HO96" s="49"/>
      <c r="HP96" s="49"/>
      <c r="HQ96" s="49"/>
      <c r="HR96" s="49"/>
      <c r="HS96" s="49"/>
      <c r="HT96" s="49"/>
      <c r="HU96" s="49"/>
      <c r="HV96" s="49"/>
      <c r="HW96" s="49"/>
      <c r="HX96" s="49"/>
      <c r="HY96" s="49"/>
      <c r="HZ96" s="49"/>
      <c r="IA96" s="49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  <c r="IN96" s="49"/>
      <c r="IO96" s="49"/>
      <c r="IP96" s="49"/>
      <c r="IQ96" s="49"/>
    </row>
    <row r="97" s="2" customFormat="1" ht="39" customHeight="1" spans="1:251">
      <c r="A97" s="43" t="s">
        <v>204</v>
      </c>
      <c r="B97" s="14" t="s">
        <v>159</v>
      </c>
      <c r="C97" s="14" t="s">
        <v>142</v>
      </c>
      <c r="D97" s="44" t="s">
        <v>204</v>
      </c>
      <c r="E97" s="51" t="s">
        <v>205</v>
      </c>
      <c r="F97" s="51" t="s">
        <v>161</v>
      </c>
      <c r="G97" s="30">
        <v>917.82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</row>
    <row r="98" s="2" customFormat="1" ht="39" customHeight="1" spans="1:251">
      <c r="A98" s="13" t="s">
        <v>206</v>
      </c>
      <c r="B98" s="14" t="s">
        <v>207</v>
      </c>
      <c r="C98" s="14" t="s">
        <v>142</v>
      </c>
      <c r="D98" s="42" t="s">
        <v>206</v>
      </c>
      <c r="E98" s="14" t="s">
        <v>208</v>
      </c>
      <c r="F98" s="50" t="s">
        <v>145</v>
      </c>
      <c r="G98" s="30">
        <v>915</v>
      </c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  <c r="HK98" s="49"/>
      <c r="HL98" s="49"/>
      <c r="HM98" s="49"/>
      <c r="HN98" s="49"/>
      <c r="HO98" s="49"/>
      <c r="HP98" s="49"/>
      <c r="HQ98" s="49"/>
      <c r="HR98" s="49"/>
      <c r="HS98" s="49"/>
      <c r="HT98" s="49"/>
      <c r="HU98" s="49"/>
      <c r="HV98" s="49"/>
      <c r="HW98" s="49"/>
      <c r="HX98" s="49"/>
      <c r="HY98" s="49"/>
      <c r="HZ98" s="49"/>
      <c r="IA98" s="49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  <c r="IN98" s="49"/>
      <c r="IO98" s="49"/>
      <c r="IP98" s="49"/>
      <c r="IQ98" s="49"/>
    </row>
    <row r="99" s="2" customFormat="1" ht="39" customHeight="1" spans="1:251">
      <c r="A99" s="13" t="s">
        <v>209</v>
      </c>
      <c r="B99" s="14" t="s">
        <v>207</v>
      </c>
      <c r="C99" s="14" t="s">
        <v>142</v>
      </c>
      <c r="D99" s="42" t="s">
        <v>209</v>
      </c>
      <c r="E99" s="14" t="s">
        <v>210</v>
      </c>
      <c r="F99" s="50" t="s">
        <v>145</v>
      </c>
      <c r="G99" s="30">
        <v>2775.06</v>
      </c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  <c r="HK99" s="49"/>
      <c r="HL99" s="49"/>
      <c r="HM99" s="49"/>
      <c r="HN99" s="49"/>
      <c r="HO99" s="49"/>
      <c r="HP99" s="49"/>
      <c r="HQ99" s="49"/>
      <c r="HR99" s="49"/>
      <c r="HS99" s="49"/>
      <c r="HT99" s="49"/>
      <c r="HU99" s="49"/>
      <c r="HV99" s="49"/>
      <c r="HW99" s="49"/>
      <c r="HX99" s="49"/>
      <c r="HY99" s="49"/>
      <c r="HZ99" s="49"/>
      <c r="IA99" s="49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  <c r="IN99" s="49"/>
      <c r="IO99" s="49"/>
      <c r="IP99" s="49"/>
      <c r="IQ99" s="49"/>
    </row>
    <row r="100" s="2" customFormat="1" ht="39" customHeight="1" spans="1:251">
      <c r="A100" s="13" t="s">
        <v>211</v>
      </c>
      <c r="B100" s="14" t="s">
        <v>207</v>
      </c>
      <c r="C100" s="14" t="s">
        <v>142</v>
      </c>
      <c r="D100" s="42" t="s">
        <v>211</v>
      </c>
      <c r="E100" s="14" t="s">
        <v>212</v>
      </c>
      <c r="F100" s="50" t="s">
        <v>145</v>
      </c>
      <c r="G100" s="30">
        <f>832.79+60</f>
        <v>892.79</v>
      </c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  <c r="HK100" s="49"/>
      <c r="HL100" s="49"/>
      <c r="HM100" s="49"/>
      <c r="HN100" s="49"/>
      <c r="HO100" s="49"/>
      <c r="HP100" s="49"/>
      <c r="HQ100" s="49"/>
      <c r="HR100" s="49"/>
      <c r="HS100" s="49"/>
      <c r="HT100" s="49"/>
      <c r="HU100" s="49"/>
      <c r="HV100" s="49"/>
      <c r="HW100" s="49"/>
      <c r="HX100" s="49"/>
      <c r="HY100" s="49"/>
      <c r="HZ100" s="49"/>
      <c r="IA100" s="49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  <c r="IN100" s="49"/>
      <c r="IO100" s="49"/>
      <c r="IP100" s="49"/>
      <c r="IQ100" s="49"/>
    </row>
    <row r="101" s="2" customFormat="1" ht="57" customHeight="1" spans="1:251">
      <c r="A101" s="13" t="s">
        <v>213</v>
      </c>
      <c r="B101" s="14" t="s">
        <v>147</v>
      </c>
      <c r="C101" s="14" t="s">
        <v>142</v>
      </c>
      <c r="D101" s="42" t="s">
        <v>213</v>
      </c>
      <c r="E101" s="14" t="s">
        <v>214</v>
      </c>
      <c r="F101" s="50" t="s">
        <v>15</v>
      </c>
      <c r="G101" s="30">
        <v>97.59</v>
      </c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  <c r="HG101" s="49"/>
      <c r="HH101" s="49"/>
      <c r="HI101" s="49"/>
      <c r="HJ101" s="49"/>
      <c r="HK101" s="49"/>
      <c r="HL101" s="49"/>
      <c r="HM101" s="49"/>
      <c r="HN101" s="49"/>
      <c r="HO101" s="49"/>
      <c r="HP101" s="49"/>
      <c r="HQ101" s="49"/>
      <c r="HR101" s="49"/>
      <c r="HS101" s="49"/>
      <c r="HT101" s="49"/>
      <c r="HU101" s="49"/>
      <c r="HV101" s="49"/>
      <c r="HW101" s="49"/>
      <c r="HX101" s="49"/>
      <c r="HY101" s="49"/>
      <c r="HZ101" s="49"/>
      <c r="IA101" s="49"/>
      <c r="IB101" s="49"/>
      <c r="IC101" s="49"/>
      <c r="ID101" s="49"/>
      <c r="IE101" s="49"/>
      <c r="IF101" s="49"/>
      <c r="IG101" s="49"/>
      <c r="IH101" s="49"/>
      <c r="II101" s="49"/>
      <c r="IJ101" s="49"/>
      <c r="IK101" s="49"/>
      <c r="IL101" s="49"/>
      <c r="IM101" s="49"/>
      <c r="IN101" s="49"/>
      <c r="IO101" s="49"/>
      <c r="IP101" s="49"/>
      <c r="IQ101" s="49"/>
    </row>
    <row r="102" s="2" customFormat="1" ht="34" customHeight="1" spans="1:251">
      <c r="A102" s="13" t="s">
        <v>215</v>
      </c>
      <c r="B102" s="14" t="s">
        <v>147</v>
      </c>
      <c r="C102" s="14" t="s">
        <v>142</v>
      </c>
      <c r="D102" s="42" t="s">
        <v>216</v>
      </c>
      <c r="E102" s="14" t="s">
        <v>214</v>
      </c>
      <c r="F102" s="50" t="s">
        <v>15</v>
      </c>
      <c r="G102" s="30">
        <v>10</v>
      </c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  <c r="IQ102" s="49"/>
    </row>
    <row r="103" s="2" customFormat="1" ht="34" customHeight="1" spans="1:251">
      <c r="A103" s="13" t="s">
        <v>217</v>
      </c>
      <c r="B103" s="14" t="s">
        <v>147</v>
      </c>
      <c r="C103" s="14" t="s">
        <v>142</v>
      </c>
      <c r="D103" s="42" t="s">
        <v>218</v>
      </c>
      <c r="E103" s="14" t="s">
        <v>219</v>
      </c>
      <c r="F103" s="50" t="s">
        <v>15</v>
      </c>
      <c r="G103" s="30">
        <v>168.8</v>
      </c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  <c r="HK103" s="49"/>
      <c r="HL103" s="49"/>
      <c r="HM103" s="49"/>
      <c r="HN103" s="49"/>
      <c r="HO103" s="49"/>
      <c r="HP103" s="49"/>
      <c r="HQ103" s="49"/>
      <c r="HR103" s="49"/>
      <c r="HS103" s="49"/>
      <c r="HT103" s="49"/>
      <c r="HU103" s="49"/>
      <c r="HV103" s="49"/>
      <c r="HW103" s="49"/>
      <c r="HX103" s="49"/>
      <c r="HY103" s="49"/>
      <c r="HZ103" s="49"/>
      <c r="IA103" s="49"/>
      <c r="IB103" s="49"/>
      <c r="IC103" s="49"/>
      <c r="ID103" s="49"/>
      <c r="IE103" s="49"/>
      <c r="IF103" s="49"/>
      <c r="IG103" s="49"/>
      <c r="IH103" s="49"/>
      <c r="II103" s="49"/>
      <c r="IJ103" s="49"/>
      <c r="IK103" s="49"/>
      <c r="IL103" s="49"/>
      <c r="IM103" s="49"/>
      <c r="IN103" s="49"/>
      <c r="IO103" s="49"/>
      <c r="IP103" s="49"/>
      <c r="IQ103" s="49"/>
    </row>
    <row r="104" s="2" customFormat="1" ht="42" customHeight="1" spans="1:251">
      <c r="A104" s="13" t="s">
        <v>220</v>
      </c>
      <c r="B104" s="14" t="s">
        <v>147</v>
      </c>
      <c r="C104" s="14" t="s">
        <v>142</v>
      </c>
      <c r="D104" s="42" t="s">
        <v>221</v>
      </c>
      <c r="E104" s="14" t="s">
        <v>222</v>
      </c>
      <c r="F104" s="50" t="s">
        <v>15</v>
      </c>
      <c r="G104" s="30">
        <v>20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  <c r="HK104" s="49"/>
      <c r="HL104" s="49"/>
      <c r="HM104" s="49"/>
      <c r="HN104" s="49"/>
      <c r="HO104" s="49"/>
      <c r="HP104" s="49"/>
      <c r="HQ104" s="49"/>
      <c r="HR104" s="49"/>
      <c r="HS104" s="49"/>
      <c r="HT104" s="49"/>
      <c r="HU104" s="49"/>
      <c r="HV104" s="49"/>
      <c r="HW104" s="49"/>
      <c r="HX104" s="49"/>
      <c r="HY104" s="49"/>
      <c r="HZ104" s="49"/>
      <c r="IA104" s="49"/>
      <c r="IB104" s="49"/>
      <c r="IC104" s="49"/>
      <c r="ID104" s="49"/>
      <c r="IE104" s="49"/>
      <c r="IF104" s="49"/>
      <c r="IG104" s="49"/>
      <c r="IH104" s="49"/>
      <c r="II104" s="49"/>
      <c r="IJ104" s="49"/>
      <c r="IK104" s="49"/>
      <c r="IL104" s="49"/>
      <c r="IM104" s="49"/>
      <c r="IN104" s="49"/>
      <c r="IO104" s="49"/>
      <c r="IP104" s="49"/>
      <c r="IQ104" s="49"/>
    </row>
    <row r="105" s="2" customFormat="1" ht="34" customHeight="1" spans="1:7">
      <c r="A105" s="13" t="s">
        <v>223</v>
      </c>
      <c r="B105" s="14"/>
      <c r="C105" s="14"/>
      <c r="D105" s="14"/>
      <c r="E105" s="14"/>
      <c r="F105" s="14"/>
      <c r="G105" s="30">
        <f>SUM(G106:G121)</f>
        <v>3539.07</v>
      </c>
    </row>
    <row r="106" s="2" customFormat="1" ht="34" customHeight="1" spans="1:251">
      <c r="A106" s="13" t="s">
        <v>224</v>
      </c>
      <c r="B106" s="14" t="s">
        <v>225</v>
      </c>
      <c r="C106" s="14" t="s">
        <v>142</v>
      </c>
      <c r="D106" s="42" t="s">
        <v>226</v>
      </c>
      <c r="E106" s="14" t="s">
        <v>227</v>
      </c>
      <c r="F106" s="52" t="s">
        <v>34</v>
      </c>
      <c r="G106" s="53">
        <v>75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  <c r="HK106" s="49"/>
      <c r="HL106" s="49"/>
      <c r="HM106" s="49"/>
      <c r="HN106" s="49"/>
      <c r="HO106" s="49"/>
      <c r="HP106" s="49"/>
      <c r="HQ106" s="49"/>
      <c r="HR106" s="49"/>
      <c r="HS106" s="49"/>
      <c r="HT106" s="49"/>
      <c r="HU106" s="49"/>
      <c r="HV106" s="49"/>
      <c r="HW106" s="49"/>
      <c r="HX106" s="49"/>
      <c r="HY106" s="49"/>
      <c r="HZ106" s="49"/>
      <c r="IA106" s="49"/>
      <c r="IB106" s="49"/>
      <c r="IC106" s="49"/>
      <c r="ID106" s="49"/>
      <c r="IE106" s="49"/>
      <c r="IF106" s="49"/>
      <c r="IG106" s="49"/>
      <c r="IH106" s="49"/>
      <c r="II106" s="49"/>
      <c r="IJ106" s="49"/>
      <c r="IK106" s="49"/>
      <c r="IL106" s="49"/>
      <c r="IM106" s="49"/>
      <c r="IN106" s="49"/>
      <c r="IO106" s="49"/>
      <c r="IP106" s="49"/>
      <c r="IQ106" s="49"/>
    </row>
    <row r="107" s="2" customFormat="1" ht="39" customHeight="1" spans="1:251">
      <c r="A107" s="13" t="s">
        <v>228</v>
      </c>
      <c r="B107" s="14" t="s">
        <v>229</v>
      </c>
      <c r="C107" s="14" t="s">
        <v>142</v>
      </c>
      <c r="D107" s="42" t="s">
        <v>228</v>
      </c>
      <c r="E107" s="14" t="s">
        <v>230</v>
      </c>
      <c r="F107" s="50" t="s">
        <v>64</v>
      </c>
      <c r="G107" s="53">
        <v>521.13</v>
      </c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  <c r="HK107" s="49"/>
      <c r="HL107" s="49"/>
      <c r="HM107" s="49"/>
      <c r="HN107" s="49"/>
      <c r="HO107" s="49"/>
      <c r="HP107" s="49"/>
      <c r="HQ107" s="49"/>
      <c r="HR107" s="49"/>
      <c r="HS107" s="49"/>
      <c r="HT107" s="49"/>
      <c r="HU107" s="49"/>
      <c r="HV107" s="49"/>
      <c r="HW107" s="49"/>
      <c r="HX107" s="49"/>
      <c r="HY107" s="49"/>
      <c r="HZ107" s="49"/>
      <c r="IA107" s="49"/>
      <c r="IB107" s="49"/>
      <c r="IC107" s="49"/>
      <c r="ID107" s="49"/>
      <c r="IE107" s="49"/>
      <c r="IF107" s="49"/>
      <c r="IG107" s="49"/>
      <c r="IH107" s="49"/>
      <c r="II107" s="49"/>
      <c r="IJ107" s="49"/>
      <c r="IK107" s="49"/>
      <c r="IL107" s="49"/>
      <c r="IM107" s="49"/>
      <c r="IN107" s="49"/>
      <c r="IO107" s="49"/>
      <c r="IP107" s="49"/>
      <c r="IQ107" s="49"/>
    </row>
    <row r="108" s="2" customFormat="1" ht="34" customHeight="1" spans="1:251">
      <c r="A108" s="13" t="s">
        <v>231</v>
      </c>
      <c r="B108" s="14" t="s">
        <v>229</v>
      </c>
      <c r="C108" s="14" t="s">
        <v>142</v>
      </c>
      <c r="D108" s="42" t="s">
        <v>231</v>
      </c>
      <c r="E108" s="14" t="s">
        <v>232</v>
      </c>
      <c r="F108" s="52" t="s">
        <v>34</v>
      </c>
      <c r="G108" s="53">
        <v>182.46</v>
      </c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  <c r="HG108" s="49"/>
      <c r="HH108" s="49"/>
      <c r="HI108" s="49"/>
      <c r="HJ108" s="49"/>
      <c r="HK108" s="49"/>
      <c r="HL108" s="49"/>
      <c r="HM108" s="49"/>
      <c r="HN108" s="49"/>
      <c r="HO108" s="49"/>
      <c r="HP108" s="49"/>
      <c r="HQ108" s="49"/>
      <c r="HR108" s="49"/>
      <c r="HS108" s="49"/>
      <c r="HT108" s="49"/>
      <c r="HU108" s="49"/>
      <c r="HV108" s="49"/>
      <c r="HW108" s="49"/>
      <c r="HX108" s="49"/>
      <c r="HY108" s="49"/>
      <c r="HZ108" s="49"/>
      <c r="IA108" s="49"/>
      <c r="IB108" s="49"/>
      <c r="IC108" s="49"/>
      <c r="ID108" s="49"/>
      <c r="IE108" s="49"/>
      <c r="IF108" s="49"/>
      <c r="IG108" s="49"/>
      <c r="IH108" s="49"/>
      <c r="II108" s="49"/>
      <c r="IJ108" s="49"/>
      <c r="IK108" s="49"/>
      <c r="IL108" s="49"/>
      <c r="IM108" s="49"/>
      <c r="IN108" s="49"/>
      <c r="IO108" s="49"/>
      <c r="IP108" s="49"/>
      <c r="IQ108" s="49"/>
    </row>
    <row r="109" s="2" customFormat="1" ht="34" customHeight="1" spans="1:251">
      <c r="A109" s="13" t="s">
        <v>233</v>
      </c>
      <c r="B109" s="14" t="s">
        <v>229</v>
      </c>
      <c r="C109" s="14" t="s">
        <v>142</v>
      </c>
      <c r="D109" s="42" t="s">
        <v>233</v>
      </c>
      <c r="E109" s="14" t="s">
        <v>234</v>
      </c>
      <c r="F109" s="52" t="s">
        <v>34</v>
      </c>
      <c r="G109" s="53">
        <v>12.8</v>
      </c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  <c r="IQ109" s="49"/>
    </row>
    <row r="110" s="2" customFormat="1" ht="34" customHeight="1" spans="1:251">
      <c r="A110" s="13" t="s">
        <v>235</v>
      </c>
      <c r="B110" s="14" t="s">
        <v>229</v>
      </c>
      <c r="C110" s="14" t="s">
        <v>142</v>
      </c>
      <c r="D110" s="42" t="s">
        <v>236</v>
      </c>
      <c r="E110" s="14" t="s">
        <v>237</v>
      </c>
      <c r="F110" s="52" t="s">
        <v>34</v>
      </c>
      <c r="G110" s="53">
        <v>6</v>
      </c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49"/>
      <c r="HO110" s="49"/>
      <c r="HP110" s="49"/>
      <c r="HQ110" s="49"/>
      <c r="HR110" s="49"/>
      <c r="HS110" s="49"/>
      <c r="HT110" s="49"/>
      <c r="HU110" s="49"/>
      <c r="HV110" s="49"/>
      <c r="HW110" s="49"/>
      <c r="HX110" s="49"/>
      <c r="HY110" s="49"/>
      <c r="HZ110" s="49"/>
      <c r="IA110" s="49"/>
      <c r="IB110" s="49"/>
      <c r="IC110" s="49"/>
      <c r="ID110" s="49"/>
      <c r="IE110" s="49"/>
      <c r="IF110" s="49"/>
      <c r="IG110" s="49"/>
      <c r="IH110" s="49"/>
      <c r="II110" s="49"/>
      <c r="IJ110" s="49"/>
      <c r="IK110" s="49"/>
      <c r="IL110" s="49"/>
      <c r="IM110" s="49"/>
      <c r="IN110" s="49"/>
      <c r="IO110" s="49"/>
      <c r="IP110" s="49"/>
      <c r="IQ110" s="49"/>
    </row>
    <row r="111" s="2" customFormat="1" ht="34" customHeight="1" spans="1:251">
      <c r="A111" s="13" t="s">
        <v>238</v>
      </c>
      <c r="B111" s="14" t="s">
        <v>229</v>
      </c>
      <c r="C111" s="14" t="s">
        <v>142</v>
      </c>
      <c r="D111" s="42" t="s">
        <v>239</v>
      </c>
      <c r="E111" s="14" t="s">
        <v>237</v>
      </c>
      <c r="F111" s="52" t="s">
        <v>34</v>
      </c>
      <c r="G111" s="53">
        <v>8</v>
      </c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  <c r="HK111" s="49"/>
      <c r="HL111" s="49"/>
      <c r="HM111" s="49"/>
      <c r="HN111" s="49"/>
      <c r="HO111" s="49"/>
      <c r="HP111" s="49"/>
      <c r="HQ111" s="49"/>
      <c r="HR111" s="49"/>
      <c r="HS111" s="49"/>
      <c r="HT111" s="49"/>
      <c r="HU111" s="49"/>
      <c r="HV111" s="49"/>
      <c r="HW111" s="49"/>
      <c r="HX111" s="49"/>
      <c r="HY111" s="49"/>
      <c r="HZ111" s="49"/>
      <c r="IA111" s="49"/>
      <c r="IB111" s="49"/>
      <c r="IC111" s="49"/>
      <c r="ID111" s="49"/>
      <c r="IE111" s="49"/>
      <c r="IF111" s="49"/>
      <c r="IG111" s="49"/>
      <c r="IH111" s="49"/>
      <c r="II111" s="49"/>
      <c r="IJ111" s="49"/>
      <c r="IK111" s="49"/>
      <c r="IL111" s="49"/>
      <c r="IM111" s="49"/>
      <c r="IN111" s="49"/>
      <c r="IO111" s="49"/>
      <c r="IP111" s="49"/>
      <c r="IQ111" s="49"/>
    </row>
    <row r="112" s="2" customFormat="1" ht="34" customHeight="1" spans="1:251">
      <c r="A112" s="13" t="s">
        <v>240</v>
      </c>
      <c r="B112" s="14" t="s">
        <v>229</v>
      </c>
      <c r="C112" s="14" t="s">
        <v>142</v>
      </c>
      <c r="D112" s="42" t="s">
        <v>240</v>
      </c>
      <c r="E112" s="14" t="s">
        <v>241</v>
      </c>
      <c r="F112" s="52" t="s">
        <v>34</v>
      </c>
      <c r="G112" s="53">
        <v>13.7</v>
      </c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  <c r="HK112" s="49"/>
      <c r="HL112" s="49"/>
      <c r="HM112" s="49"/>
      <c r="HN112" s="49"/>
      <c r="HO112" s="49"/>
      <c r="HP112" s="49"/>
      <c r="HQ112" s="49"/>
      <c r="HR112" s="49"/>
      <c r="HS112" s="49"/>
      <c r="HT112" s="49"/>
      <c r="HU112" s="49"/>
      <c r="HV112" s="49"/>
      <c r="HW112" s="49"/>
      <c r="HX112" s="49"/>
      <c r="HY112" s="49"/>
      <c r="HZ112" s="49"/>
      <c r="IA112" s="49"/>
      <c r="IB112" s="49"/>
      <c r="IC112" s="49"/>
      <c r="ID112" s="49"/>
      <c r="IE112" s="49"/>
      <c r="IF112" s="49"/>
      <c r="IG112" s="49"/>
      <c r="IH112" s="49"/>
      <c r="II112" s="49"/>
      <c r="IJ112" s="49"/>
      <c r="IK112" s="49"/>
      <c r="IL112" s="49"/>
      <c r="IM112" s="49"/>
      <c r="IN112" s="49"/>
      <c r="IO112" s="49"/>
      <c r="IP112" s="49"/>
      <c r="IQ112" s="49"/>
    </row>
    <row r="113" s="2" customFormat="1" ht="34" customHeight="1" spans="1:251">
      <c r="A113" s="13" t="s">
        <v>242</v>
      </c>
      <c r="B113" s="14" t="s">
        <v>229</v>
      </c>
      <c r="C113" s="14" t="s">
        <v>142</v>
      </c>
      <c r="D113" s="42" t="s">
        <v>243</v>
      </c>
      <c r="E113" s="14" t="s">
        <v>241</v>
      </c>
      <c r="F113" s="50" t="s">
        <v>64</v>
      </c>
      <c r="G113" s="53">
        <v>16.97</v>
      </c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  <c r="HK113" s="49"/>
      <c r="HL113" s="49"/>
      <c r="HM113" s="49"/>
      <c r="HN113" s="49"/>
      <c r="HO113" s="49"/>
      <c r="HP113" s="49"/>
      <c r="HQ113" s="49"/>
      <c r="HR113" s="49"/>
      <c r="HS113" s="49"/>
      <c r="HT113" s="49"/>
      <c r="HU113" s="49"/>
      <c r="HV113" s="49"/>
      <c r="HW113" s="49"/>
      <c r="HX113" s="49"/>
      <c r="HY113" s="49"/>
      <c r="HZ113" s="49"/>
      <c r="IA113" s="49"/>
      <c r="IB113" s="49"/>
      <c r="IC113" s="49"/>
      <c r="ID113" s="49"/>
      <c r="IE113" s="49"/>
      <c r="IF113" s="49"/>
      <c r="IG113" s="49"/>
      <c r="IH113" s="49"/>
      <c r="II113" s="49"/>
      <c r="IJ113" s="49"/>
      <c r="IK113" s="49"/>
      <c r="IL113" s="49"/>
      <c r="IM113" s="49"/>
      <c r="IN113" s="49"/>
      <c r="IO113" s="49"/>
      <c r="IP113" s="49"/>
      <c r="IQ113" s="49"/>
    </row>
    <row r="114" s="2" customFormat="1" ht="34" customHeight="1" spans="1:251">
      <c r="A114" s="13" t="s">
        <v>244</v>
      </c>
      <c r="B114" s="14" t="s">
        <v>229</v>
      </c>
      <c r="C114" s="14" t="s">
        <v>142</v>
      </c>
      <c r="D114" s="42" t="s">
        <v>245</v>
      </c>
      <c r="E114" s="14" t="s">
        <v>241</v>
      </c>
      <c r="F114" s="52" t="s">
        <v>34</v>
      </c>
      <c r="G114" s="53">
        <v>12.18</v>
      </c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  <c r="IQ114" s="49"/>
    </row>
    <row r="115" s="2" customFormat="1" ht="34" customHeight="1" spans="1:251">
      <c r="A115" s="13" t="s">
        <v>246</v>
      </c>
      <c r="B115" s="14" t="s">
        <v>229</v>
      </c>
      <c r="C115" s="14" t="s">
        <v>142</v>
      </c>
      <c r="D115" s="42" t="s">
        <v>246</v>
      </c>
      <c r="E115" s="14" t="s">
        <v>241</v>
      </c>
      <c r="F115" s="50" t="s">
        <v>32</v>
      </c>
      <c r="G115" s="53">
        <v>5.84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49"/>
      <c r="HO115" s="49"/>
      <c r="HP115" s="49"/>
      <c r="HQ115" s="49"/>
      <c r="HR115" s="49"/>
      <c r="HS115" s="49"/>
      <c r="HT115" s="49"/>
      <c r="HU115" s="49"/>
      <c r="HV115" s="49"/>
      <c r="HW115" s="49"/>
      <c r="HX115" s="49"/>
      <c r="HY115" s="49"/>
      <c r="HZ115" s="49"/>
      <c r="IA115" s="49"/>
      <c r="IB115" s="49"/>
      <c r="IC115" s="49"/>
      <c r="ID115" s="49"/>
      <c r="IE115" s="49"/>
      <c r="IF115" s="49"/>
      <c r="IG115" s="49"/>
      <c r="IH115" s="49"/>
      <c r="II115" s="49"/>
      <c r="IJ115" s="49"/>
      <c r="IK115" s="49"/>
      <c r="IL115" s="49"/>
      <c r="IM115" s="49"/>
      <c r="IN115" s="49"/>
      <c r="IO115" s="49"/>
      <c r="IP115" s="49"/>
      <c r="IQ115" s="49"/>
    </row>
    <row r="116" s="2" customFormat="1" ht="34" customHeight="1" spans="1:251">
      <c r="A116" s="13" t="s">
        <v>247</v>
      </c>
      <c r="B116" s="14" t="s">
        <v>229</v>
      </c>
      <c r="C116" s="14" t="s">
        <v>142</v>
      </c>
      <c r="D116" s="42" t="s">
        <v>247</v>
      </c>
      <c r="E116" s="14" t="s">
        <v>241</v>
      </c>
      <c r="F116" s="50" t="s">
        <v>32</v>
      </c>
      <c r="G116" s="53">
        <v>87.93</v>
      </c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</row>
    <row r="117" s="2" customFormat="1" ht="34" customHeight="1" spans="1:251">
      <c r="A117" s="13" t="s">
        <v>248</v>
      </c>
      <c r="B117" s="14" t="s">
        <v>229</v>
      </c>
      <c r="C117" s="14" t="s">
        <v>142</v>
      </c>
      <c r="D117" s="42" t="s">
        <v>248</v>
      </c>
      <c r="E117" s="14" t="s">
        <v>241</v>
      </c>
      <c r="F117" s="50" t="s">
        <v>32</v>
      </c>
      <c r="G117" s="53">
        <v>9.71</v>
      </c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49"/>
      <c r="IA117" s="49"/>
      <c r="IB117" s="49"/>
      <c r="IC117" s="49"/>
      <c r="ID117" s="49"/>
      <c r="IE117" s="49"/>
      <c r="IF117" s="49"/>
      <c r="IG117" s="49"/>
      <c r="IH117" s="49"/>
      <c r="II117" s="49"/>
      <c r="IJ117" s="49"/>
      <c r="IK117" s="49"/>
      <c r="IL117" s="49"/>
      <c r="IM117" s="49"/>
      <c r="IN117" s="49"/>
      <c r="IO117" s="49"/>
      <c r="IP117" s="49"/>
      <c r="IQ117" s="49"/>
    </row>
    <row r="118" s="2" customFormat="1" ht="34" customHeight="1" spans="1:251">
      <c r="A118" s="13" t="s">
        <v>249</v>
      </c>
      <c r="B118" s="14" t="s">
        <v>229</v>
      </c>
      <c r="C118" s="14" t="s">
        <v>142</v>
      </c>
      <c r="D118" s="42" t="s">
        <v>249</v>
      </c>
      <c r="E118" s="14" t="s">
        <v>250</v>
      </c>
      <c r="F118" s="50" t="s">
        <v>64</v>
      </c>
      <c r="G118" s="53">
        <v>259.04</v>
      </c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  <c r="HK118" s="49"/>
      <c r="HL118" s="49"/>
      <c r="HM118" s="49"/>
      <c r="HN118" s="49"/>
      <c r="HO118" s="49"/>
      <c r="HP118" s="49"/>
      <c r="HQ118" s="49"/>
      <c r="HR118" s="49"/>
      <c r="HS118" s="49"/>
      <c r="HT118" s="49"/>
      <c r="HU118" s="49"/>
      <c r="HV118" s="49"/>
      <c r="HW118" s="49"/>
      <c r="HX118" s="49"/>
      <c r="HY118" s="49"/>
      <c r="HZ118" s="49"/>
      <c r="IA118" s="49"/>
      <c r="IB118" s="49"/>
      <c r="IC118" s="49"/>
      <c r="ID118" s="49"/>
      <c r="IE118" s="49"/>
      <c r="IF118" s="49"/>
      <c r="IG118" s="49"/>
      <c r="IH118" s="49"/>
      <c r="II118" s="49"/>
      <c r="IJ118" s="49"/>
      <c r="IK118" s="49"/>
      <c r="IL118" s="49"/>
      <c r="IM118" s="49"/>
      <c r="IN118" s="49"/>
      <c r="IO118" s="49"/>
      <c r="IP118" s="49"/>
      <c r="IQ118" s="49"/>
    </row>
    <row r="119" s="2" customFormat="1" ht="43" customHeight="1" spans="1:251">
      <c r="A119" s="13" t="s">
        <v>251</v>
      </c>
      <c r="B119" s="14" t="s">
        <v>229</v>
      </c>
      <c r="C119" s="14" t="s">
        <v>142</v>
      </c>
      <c r="D119" s="42" t="s">
        <v>251</v>
      </c>
      <c r="E119" s="14" t="s">
        <v>250</v>
      </c>
      <c r="F119" s="52" t="s">
        <v>252</v>
      </c>
      <c r="G119" s="53">
        <v>28.38</v>
      </c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  <c r="HY119" s="49"/>
      <c r="HZ119" s="49"/>
      <c r="IA119" s="49"/>
      <c r="IB119" s="49"/>
      <c r="IC119" s="49"/>
      <c r="ID119" s="49"/>
      <c r="IE119" s="49"/>
      <c r="IF119" s="49"/>
      <c r="IG119" s="49"/>
      <c r="IH119" s="49"/>
      <c r="II119" s="49"/>
      <c r="IJ119" s="49"/>
      <c r="IK119" s="49"/>
      <c r="IL119" s="49"/>
      <c r="IM119" s="49"/>
      <c r="IN119" s="49"/>
      <c r="IO119" s="49"/>
      <c r="IP119" s="49"/>
      <c r="IQ119" s="49"/>
    </row>
    <row r="120" s="2" customFormat="1" ht="43" customHeight="1" spans="1:251">
      <c r="A120" s="13" t="s">
        <v>253</v>
      </c>
      <c r="B120" s="14" t="s">
        <v>229</v>
      </c>
      <c r="C120" s="14" t="s">
        <v>142</v>
      </c>
      <c r="D120" s="42" t="s">
        <v>253</v>
      </c>
      <c r="E120" s="14" t="s">
        <v>250</v>
      </c>
      <c r="F120" s="50" t="s">
        <v>252</v>
      </c>
      <c r="G120" s="53">
        <v>74.45</v>
      </c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  <c r="IQ120" s="49"/>
    </row>
    <row r="121" s="2" customFormat="1" ht="43" customHeight="1" spans="1:251">
      <c r="A121" s="13" t="s">
        <v>254</v>
      </c>
      <c r="B121" s="14" t="s">
        <v>255</v>
      </c>
      <c r="C121" s="14" t="s">
        <v>142</v>
      </c>
      <c r="D121" s="42" t="s">
        <v>256</v>
      </c>
      <c r="E121" s="14" t="s">
        <v>257</v>
      </c>
      <c r="F121" s="50" t="s">
        <v>145</v>
      </c>
      <c r="G121" s="53">
        <v>2225.48</v>
      </c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  <c r="HK121" s="49"/>
      <c r="HL121" s="49"/>
      <c r="HM121" s="49"/>
      <c r="HN121" s="49"/>
      <c r="HO121" s="49"/>
      <c r="HP121" s="49"/>
      <c r="HQ121" s="49"/>
      <c r="HR121" s="49"/>
      <c r="HS121" s="49"/>
      <c r="HT121" s="49"/>
      <c r="HU121" s="49"/>
      <c r="HV121" s="49"/>
      <c r="HW121" s="49"/>
      <c r="HX121" s="49"/>
      <c r="HY121" s="49"/>
      <c r="HZ121" s="49"/>
      <c r="IA121" s="49"/>
      <c r="IB121" s="49"/>
      <c r="IC121" s="49"/>
      <c r="ID121" s="49"/>
      <c r="IE121" s="49"/>
      <c r="IF121" s="49"/>
      <c r="IG121" s="49"/>
      <c r="IH121" s="49"/>
      <c r="II121" s="49"/>
      <c r="IJ121" s="49"/>
      <c r="IK121" s="49"/>
      <c r="IL121" s="49"/>
      <c r="IM121" s="49"/>
      <c r="IN121" s="49"/>
      <c r="IO121" s="49"/>
      <c r="IP121" s="49"/>
      <c r="IQ121" s="49"/>
    </row>
    <row r="122" s="2" customFormat="1" ht="34" customHeight="1" spans="1:7">
      <c r="A122" s="13" t="s">
        <v>258</v>
      </c>
      <c r="B122" s="14"/>
      <c r="C122" s="14"/>
      <c r="D122" s="42"/>
      <c r="E122" s="14"/>
      <c r="F122" s="50"/>
      <c r="G122" s="30">
        <f>SUM(G123:G126)</f>
        <v>8521.65</v>
      </c>
    </row>
    <row r="123" s="2" customFormat="1" ht="34" customHeight="1" spans="1:244">
      <c r="A123" s="47" t="s">
        <v>259</v>
      </c>
      <c r="B123" s="14" t="s">
        <v>260</v>
      </c>
      <c r="C123" s="14" t="s">
        <v>261</v>
      </c>
      <c r="D123" s="41" t="s">
        <v>259</v>
      </c>
      <c r="E123" s="16" t="s">
        <v>262</v>
      </c>
      <c r="F123" s="34" t="s">
        <v>139</v>
      </c>
      <c r="G123" s="30">
        <v>1000</v>
      </c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</row>
    <row r="124" s="2" customFormat="1" ht="34" customHeight="1" spans="1:244">
      <c r="A124" s="47" t="s">
        <v>263</v>
      </c>
      <c r="B124" s="14" t="s">
        <v>260</v>
      </c>
      <c r="C124" s="14"/>
      <c r="D124" s="41" t="s">
        <v>264</v>
      </c>
      <c r="E124" s="16" t="s">
        <v>265</v>
      </c>
      <c r="F124" s="34" t="s">
        <v>124</v>
      </c>
      <c r="G124" s="30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  <c r="HK124" s="49"/>
      <c r="HL124" s="49"/>
      <c r="HM124" s="49"/>
      <c r="HN124" s="49"/>
      <c r="HO124" s="49"/>
      <c r="HP124" s="49"/>
      <c r="HQ124" s="49"/>
      <c r="HR124" s="49"/>
      <c r="HS124" s="49"/>
      <c r="HT124" s="49"/>
      <c r="HU124" s="49"/>
      <c r="HV124" s="49"/>
      <c r="HW124" s="49"/>
      <c r="HX124" s="49"/>
      <c r="HY124" s="49"/>
      <c r="HZ124" s="49"/>
      <c r="IA124" s="49"/>
      <c r="IB124" s="49"/>
      <c r="IC124" s="49"/>
      <c r="ID124" s="49"/>
      <c r="IE124" s="49"/>
      <c r="IF124" s="49"/>
      <c r="IG124" s="49"/>
      <c r="IH124" s="49"/>
      <c r="II124" s="49"/>
      <c r="IJ124" s="49"/>
    </row>
    <row r="125" s="2" customFormat="1" ht="34" customHeight="1" spans="1:244">
      <c r="A125" s="47" t="s">
        <v>266</v>
      </c>
      <c r="B125" s="14" t="s">
        <v>267</v>
      </c>
      <c r="C125" s="14" t="s">
        <v>261</v>
      </c>
      <c r="D125" s="41" t="s">
        <v>268</v>
      </c>
      <c r="E125" s="16" t="s">
        <v>265</v>
      </c>
      <c r="F125" s="34" t="s">
        <v>139</v>
      </c>
      <c r="G125" s="30">
        <f>2500-500</f>
        <v>2000</v>
      </c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  <c r="HK125" s="49"/>
      <c r="HL125" s="49"/>
      <c r="HM125" s="49"/>
      <c r="HN125" s="49"/>
      <c r="HO125" s="49"/>
      <c r="HP125" s="49"/>
      <c r="HQ125" s="49"/>
      <c r="HR125" s="49"/>
      <c r="HS125" s="49"/>
      <c r="HT125" s="49"/>
      <c r="HU125" s="49"/>
      <c r="HV125" s="49"/>
      <c r="HW125" s="49"/>
      <c r="HX125" s="49"/>
      <c r="HY125" s="49"/>
      <c r="HZ125" s="49"/>
      <c r="IA125" s="49"/>
      <c r="IB125" s="49"/>
      <c r="IC125" s="49"/>
      <c r="ID125" s="49"/>
      <c r="IE125" s="49"/>
      <c r="IF125" s="49"/>
      <c r="IG125" s="49"/>
      <c r="IH125" s="49"/>
      <c r="II125" s="49"/>
      <c r="IJ125" s="49"/>
    </row>
    <row r="126" s="2" customFormat="1" ht="67" customHeight="1" spans="1:244">
      <c r="A126" s="47" t="s">
        <v>269</v>
      </c>
      <c r="B126" s="14" t="s">
        <v>270</v>
      </c>
      <c r="C126" s="14" t="s">
        <v>261</v>
      </c>
      <c r="D126" s="41" t="s">
        <v>271</v>
      </c>
      <c r="E126" s="16" t="s">
        <v>272</v>
      </c>
      <c r="F126" s="34" t="s">
        <v>124</v>
      </c>
      <c r="G126" s="30">
        <v>5521.65</v>
      </c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  <c r="HK126" s="49"/>
      <c r="HL126" s="49"/>
      <c r="HM126" s="49"/>
      <c r="HN126" s="49"/>
      <c r="HO126" s="49"/>
      <c r="HP126" s="49"/>
      <c r="HQ126" s="49"/>
      <c r="HR126" s="49"/>
      <c r="HS126" s="49"/>
      <c r="HT126" s="49"/>
      <c r="HU126" s="49"/>
      <c r="HV126" s="49"/>
      <c r="HW126" s="49"/>
      <c r="HX126" s="49"/>
      <c r="HY126" s="49"/>
      <c r="HZ126" s="49"/>
      <c r="IA126" s="49"/>
      <c r="IB126" s="49"/>
      <c r="IC126" s="49"/>
      <c r="ID126" s="49"/>
      <c r="IE126" s="49"/>
      <c r="IF126" s="49"/>
      <c r="IG126" s="49"/>
      <c r="IH126" s="49"/>
      <c r="II126" s="49"/>
      <c r="IJ126" s="49"/>
    </row>
    <row r="127" s="2" customFormat="1" ht="34" customHeight="1" spans="1:244">
      <c r="A127" s="47" t="s">
        <v>273</v>
      </c>
      <c r="B127" s="34"/>
      <c r="C127" s="34"/>
      <c r="D127" s="34"/>
      <c r="E127" s="34"/>
      <c r="F127" s="34"/>
      <c r="G127" s="35">
        <f>SUM(G128:G132)</f>
        <v>3500</v>
      </c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  <c r="HK127" s="49"/>
      <c r="HL127" s="49"/>
      <c r="HM127" s="49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  <c r="HX127" s="49"/>
      <c r="HY127" s="49"/>
      <c r="HZ127" s="49"/>
      <c r="IA127" s="49"/>
      <c r="IB127" s="49"/>
      <c r="IC127" s="49"/>
      <c r="ID127" s="49"/>
      <c r="IE127" s="49"/>
      <c r="IF127" s="49"/>
      <c r="IG127" s="49"/>
      <c r="IH127" s="49"/>
      <c r="II127" s="49"/>
      <c r="IJ127" s="49"/>
    </row>
    <row r="128" s="2" customFormat="1" ht="34" customHeight="1" spans="1:244">
      <c r="A128" s="47" t="s">
        <v>274</v>
      </c>
      <c r="B128" s="34" t="s">
        <v>270</v>
      </c>
      <c r="C128" s="34" t="s">
        <v>13</v>
      </c>
      <c r="D128" s="34" t="s">
        <v>275</v>
      </c>
      <c r="E128" s="34" t="s">
        <v>276</v>
      </c>
      <c r="F128" s="34" t="s">
        <v>139</v>
      </c>
      <c r="G128" s="35">
        <v>500</v>
      </c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  <c r="HK128" s="49"/>
      <c r="HL128" s="49"/>
      <c r="HM128" s="49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49"/>
      <c r="HY128" s="49"/>
      <c r="HZ128" s="49"/>
      <c r="IA128" s="49"/>
      <c r="IB128" s="49"/>
      <c r="IC128" s="49"/>
      <c r="ID128" s="49"/>
      <c r="IE128" s="49"/>
      <c r="IF128" s="49"/>
      <c r="IG128" s="49"/>
      <c r="IH128" s="49"/>
      <c r="II128" s="49"/>
      <c r="IJ128" s="49"/>
    </row>
    <row r="129" s="2" customFormat="1" ht="34" customHeight="1" spans="1:244">
      <c r="A129" s="47" t="s">
        <v>277</v>
      </c>
      <c r="B129" s="34" t="s">
        <v>270</v>
      </c>
      <c r="C129" s="34" t="s">
        <v>261</v>
      </c>
      <c r="D129" s="34" t="s">
        <v>277</v>
      </c>
      <c r="E129" s="34" t="s">
        <v>278</v>
      </c>
      <c r="F129" s="34" t="s">
        <v>124</v>
      </c>
      <c r="G129" s="35">
        <v>1500</v>
      </c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  <c r="HK129" s="49"/>
      <c r="HL129" s="49"/>
      <c r="HM129" s="49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49"/>
      <c r="HY129" s="49"/>
      <c r="HZ129" s="49"/>
      <c r="IA129" s="49"/>
      <c r="IB129" s="49"/>
      <c r="IC129" s="49"/>
      <c r="ID129" s="49"/>
      <c r="IE129" s="49"/>
      <c r="IF129" s="49"/>
      <c r="IG129" s="49"/>
      <c r="IH129" s="49"/>
      <c r="II129" s="49"/>
      <c r="IJ129" s="49"/>
    </row>
    <row r="130" s="2" customFormat="1" ht="49" customHeight="1" spans="1:244">
      <c r="A130" s="47" t="s">
        <v>279</v>
      </c>
      <c r="B130" s="34" t="s">
        <v>270</v>
      </c>
      <c r="C130" s="34"/>
      <c r="D130" s="34" t="s">
        <v>280</v>
      </c>
      <c r="E130" s="34" t="s">
        <v>278</v>
      </c>
      <c r="F130" s="34" t="s">
        <v>139</v>
      </c>
      <c r="G130" s="35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  <c r="HK130" s="49"/>
      <c r="HL130" s="49"/>
      <c r="HM130" s="49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49"/>
      <c r="HY130" s="49"/>
      <c r="HZ130" s="49"/>
      <c r="IA130" s="49"/>
      <c r="IB130" s="49"/>
      <c r="IC130" s="49"/>
      <c r="ID130" s="49"/>
      <c r="IE130" s="49"/>
      <c r="IF130" s="49"/>
      <c r="IG130" s="49"/>
      <c r="IH130" s="49"/>
      <c r="II130" s="49"/>
      <c r="IJ130" s="49"/>
    </row>
    <row r="131" s="2" customFormat="1" ht="49" customHeight="1" spans="1:244">
      <c r="A131" s="47" t="s">
        <v>281</v>
      </c>
      <c r="B131" s="34" t="s">
        <v>270</v>
      </c>
      <c r="C131" s="34" t="s">
        <v>261</v>
      </c>
      <c r="D131" s="34" t="s">
        <v>282</v>
      </c>
      <c r="E131" s="34" t="s">
        <v>283</v>
      </c>
      <c r="F131" s="34" t="s">
        <v>139</v>
      </c>
      <c r="G131" s="35">
        <v>500</v>
      </c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  <c r="IH131" s="49"/>
      <c r="II131" s="49"/>
      <c r="IJ131" s="49"/>
    </row>
    <row r="132" s="2" customFormat="1" ht="38" customHeight="1" spans="1:244">
      <c r="A132" s="47" t="s">
        <v>284</v>
      </c>
      <c r="B132" s="34" t="s">
        <v>270</v>
      </c>
      <c r="C132" s="34" t="s">
        <v>261</v>
      </c>
      <c r="D132" s="34" t="s">
        <v>285</v>
      </c>
      <c r="E132" s="34" t="s">
        <v>286</v>
      </c>
      <c r="F132" s="36" t="s">
        <v>34</v>
      </c>
      <c r="G132" s="35">
        <v>1000</v>
      </c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  <c r="HK132" s="49"/>
      <c r="HL132" s="49"/>
      <c r="HM132" s="49"/>
      <c r="HN132" s="49"/>
      <c r="HO132" s="49"/>
      <c r="HP132" s="49"/>
      <c r="HQ132" s="49"/>
      <c r="HR132" s="49"/>
      <c r="HS132" s="49"/>
      <c r="HT132" s="49"/>
      <c r="HU132" s="49"/>
      <c r="HV132" s="49"/>
      <c r="HW132" s="49"/>
      <c r="HX132" s="49"/>
      <c r="HY132" s="49"/>
      <c r="HZ132" s="49"/>
      <c r="IA132" s="49"/>
      <c r="IB132" s="49"/>
      <c r="IC132" s="49"/>
      <c r="ID132" s="49"/>
      <c r="IE132" s="49"/>
      <c r="IF132" s="49"/>
      <c r="IG132" s="49"/>
      <c r="IH132" s="49"/>
      <c r="II132" s="49"/>
      <c r="IJ132" s="49"/>
    </row>
    <row r="133" s="2" customFormat="1" ht="34" customHeight="1" spans="1:7">
      <c r="A133" s="13" t="s">
        <v>287</v>
      </c>
      <c r="B133" s="14"/>
      <c r="C133" s="14"/>
      <c r="D133" s="42"/>
      <c r="E133" s="14"/>
      <c r="F133" s="50"/>
      <c r="G133" s="30">
        <f>SUM(G134:G145)</f>
        <v>13670.595</v>
      </c>
    </row>
    <row r="134" s="2" customFormat="1" ht="85" customHeight="1" spans="1:251">
      <c r="A134" s="15" t="s">
        <v>288</v>
      </c>
      <c r="B134" s="16" t="s">
        <v>26</v>
      </c>
      <c r="C134" s="16" t="s">
        <v>22</v>
      </c>
      <c r="D134" s="16" t="s">
        <v>289</v>
      </c>
      <c r="E134" s="16" t="s">
        <v>290</v>
      </c>
      <c r="F134" s="34" t="s">
        <v>291</v>
      </c>
      <c r="G134" s="30">
        <v>804.375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</row>
    <row r="135" s="2" customFormat="1" ht="85" customHeight="1" spans="1:251">
      <c r="A135" s="15" t="s">
        <v>292</v>
      </c>
      <c r="B135" s="16" t="s">
        <v>26</v>
      </c>
      <c r="C135" s="16" t="s">
        <v>22</v>
      </c>
      <c r="D135" s="16" t="s">
        <v>293</v>
      </c>
      <c r="E135" s="16" t="s">
        <v>290</v>
      </c>
      <c r="F135" s="34" t="s">
        <v>291</v>
      </c>
      <c r="G135" s="30">
        <v>290.25</v>
      </c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32"/>
      <c r="IE135" s="32"/>
      <c r="IF135" s="32"/>
      <c r="IG135" s="32"/>
      <c r="IH135" s="32"/>
      <c r="II135" s="32"/>
      <c r="IJ135" s="32"/>
      <c r="IK135" s="32"/>
      <c r="IL135" s="32"/>
      <c r="IM135" s="32"/>
      <c r="IN135" s="32"/>
      <c r="IO135" s="32"/>
      <c r="IP135" s="32"/>
      <c r="IQ135" s="32"/>
    </row>
    <row r="136" s="2" customFormat="1" ht="85" customHeight="1" spans="1:251">
      <c r="A136" s="15" t="s">
        <v>294</v>
      </c>
      <c r="B136" s="16" t="s">
        <v>295</v>
      </c>
      <c r="C136" s="16" t="s">
        <v>22</v>
      </c>
      <c r="D136" s="16" t="s">
        <v>294</v>
      </c>
      <c r="E136" s="16" t="s">
        <v>290</v>
      </c>
      <c r="F136" s="34" t="s">
        <v>24</v>
      </c>
      <c r="G136" s="30">
        <v>159</v>
      </c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  <c r="IJ136" s="32"/>
      <c r="IK136" s="32"/>
      <c r="IL136" s="32"/>
      <c r="IM136" s="32"/>
      <c r="IN136" s="32"/>
      <c r="IO136" s="32"/>
      <c r="IP136" s="32"/>
      <c r="IQ136" s="32"/>
    </row>
    <row r="137" s="2" customFormat="1" ht="85" customHeight="1" spans="1:251">
      <c r="A137" s="15" t="s">
        <v>296</v>
      </c>
      <c r="B137" s="16" t="s">
        <v>295</v>
      </c>
      <c r="C137" s="16" t="s">
        <v>22</v>
      </c>
      <c r="D137" s="16" t="s">
        <v>296</v>
      </c>
      <c r="E137" s="16" t="s">
        <v>290</v>
      </c>
      <c r="F137" s="34" t="s">
        <v>24</v>
      </c>
      <c r="G137" s="30">
        <v>50.4</v>
      </c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</row>
    <row r="138" s="2" customFormat="1" ht="85" customHeight="1" spans="1:251">
      <c r="A138" s="15" t="s">
        <v>297</v>
      </c>
      <c r="B138" s="16" t="s">
        <v>295</v>
      </c>
      <c r="C138" s="16" t="s">
        <v>22</v>
      </c>
      <c r="D138" s="16" t="s">
        <v>297</v>
      </c>
      <c r="E138" s="16" t="s">
        <v>290</v>
      </c>
      <c r="F138" s="34" t="s">
        <v>24</v>
      </c>
      <c r="G138" s="30">
        <v>1399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</row>
    <row r="139" s="2" customFormat="1" ht="82" customHeight="1" spans="1:251">
      <c r="A139" s="15" t="s">
        <v>298</v>
      </c>
      <c r="B139" s="16" t="s">
        <v>295</v>
      </c>
      <c r="C139" s="16" t="s">
        <v>22</v>
      </c>
      <c r="D139" s="16" t="s">
        <v>298</v>
      </c>
      <c r="E139" s="16" t="s">
        <v>290</v>
      </c>
      <c r="F139" s="34" t="s">
        <v>28</v>
      </c>
      <c r="G139" s="30">
        <v>39.1</v>
      </c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32"/>
      <c r="IE139" s="32"/>
      <c r="IF139" s="32"/>
      <c r="IG139" s="32"/>
      <c r="IH139" s="32"/>
      <c r="II139" s="32"/>
      <c r="IJ139" s="32"/>
      <c r="IK139" s="32"/>
      <c r="IL139" s="32"/>
      <c r="IM139" s="32"/>
      <c r="IN139" s="32"/>
      <c r="IO139" s="32"/>
      <c r="IP139" s="32"/>
      <c r="IQ139" s="32"/>
    </row>
    <row r="140" s="2" customFormat="1" ht="82" customHeight="1" spans="1:251">
      <c r="A140" s="15" t="s">
        <v>299</v>
      </c>
      <c r="B140" s="16" t="s">
        <v>270</v>
      </c>
      <c r="C140" s="16"/>
      <c r="D140" s="16" t="s">
        <v>300</v>
      </c>
      <c r="E140" s="16" t="s">
        <v>290</v>
      </c>
      <c r="F140" s="34" t="s">
        <v>124</v>
      </c>
      <c r="G140" s="30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2"/>
      <c r="IJ140" s="32"/>
      <c r="IK140" s="32"/>
      <c r="IL140" s="32"/>
      <c r="IM140" s="32"/>
      <c r="IN140" s="32"/>
      <c r="IO140" s="32"/>
      <c r="IP140" s="32"/>
      <c r="IQ140" s="32"/>
    </row>
    <row r="141" s="2" customFormat="1" ht="82" customHeight="1" spans="1:251">
      <c r="A141" s="15" t="s">
        <v>301</v>
      </c>
      <c r="B141" s="16" t="s">
        <v>270</v>
      </c>
      <c r="C141" s="16" t="s">
        <v>261</v>
      </c>
      <c r="D141" s="16" t="s">
        <v>302</v>
      </c>
      <c r="E141" s="16" t="s">
        <v>290</v>
      </c>
      <c r="F141" s="34" t="s">
        <v>303</v>
      </c>
      <c r="G141" s="30">
        <f>2020-110</f>
        <v>1910</v>
      </c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</row>
    <row r="142" s="2" customFormat="1" ht="51" customHeight="1" spans="1:7">
      <c r="A142" s="40" t="s">
        <v>304</v>
      </c>
      <c r="B142" s="16" t="s">
        <v>305</v>
      </c>
      <c r="C142" s="14" t="s">
        <v>13</v>
      </c>
      <c r="D142" s="41" t="s">
        <v>306</v>
      </c>
      <c r="E142" s="16" t="s">
        <v>307</v>
      </c>
      <c r="F142" s="16" t="s">
        <v>303</v>
      </c>
      <c r="G142" s="30">
        <f>1305-332</f>
        <v>973</v>
      </c>
    </row>
    <row r="143" s="3" customFormat="1" ht="66" customHeight="1" spans="1:7">
      <c r="A143" s="13" t="s">
        <v>308</v>
      </c>
      <c r="B143" s="14" t="s">
        <v>309</v>
      </c>
      <c r="C143" s="14" t="s">
        <v>310</v>
      </c>
      <c r="D143" s="14" t="s">
        <v>311</v>
      </c>
      <c r="E143" s="34" t="s">
        <v>312</v>
      </c>
      <c r="F143" s="34" t="s">
        <v>134</v>
      </c>
      <c r="G143" s="30">
        <v>6335</v>
      </c>
    </row>
    <row r="144" s="2" customFormat="1" ht="54" customHeight="1" spans="1:7">
      <c r="A144" s="13" t="s">
        <v>313</v>
      </c>
      <c r="B144" s="14" t="s">
        <v>314</v>
      </c>
      <c r="C144" s="14" t="s">
        <v>13</v>
      </c>
      <c r="D144" s="42" t="s">
        <v>315</v>
      </c>
      <c r="E144" s="14" t="s">
        <v>316</v>
      </c>
      <c r="F144" s="50" t="s">
        <v>291</v>
      </c>
      <c r="G144" s="30">
        <v>1700</v>
      </c>
    </row>
    <row r="145" s="2" customFormat="1" ht="48" customHeight="1" spans="1:7">
      <c r="A145" s="13" t="s">
        <v>317</v>
      </c>
      <c r="B145" s="14" t="s">
        <v>318</v>
      </c>
      <c r="C145" s="14" t="s">
        <v>13</v>
      </c>
      <c r="D145" s="42" t="s">
        <v>317</v>
      </c>
      <c r="E145" s="14" t="s">
        <v>316</v>
      </c>
      <c r="F145" s="50" t="s">
        <v>291</v>
      </c>
      <c r="G145" s="30">
        <v>10.47</v>
      </c>
    </row>
    <row r="146" s="2" customFormat="1" ht="34" customHeight="1" spans="1:7">
      <c r="A146" s="13" t="s">
        <v>319</v>
      </c>
      <c r="B146" s="14"/>
      <c r="C146" s="14"/>
      <c r="D146" s="42"/>
      <c r="E146" s="14"/>
      <c r="F146" s="50"/>
      <c r="G146" s="30">
        <f>SUM(G147:G149)</f>
        <v>2273</v>
      </c>
    </row>
    <row r="147" s="2" customFormat="1" ht="45" customHeight="1" spans="1:7">
      <c r="A147" s="40" t="s">
        <v>320</v>
      </c>
      <c r="B147" s="16" t="s">
        <v>305</v>
      </c>
      <c r="C147" s="16" t="s">
        <v>13</v>
      </c>
      <c r="D147" s="41" t="s">
        <v>321</v>
      </c>
      <c r="E147" s="16" t="s">
        <v>322</v>
      </c>
      <c r="F147" s="36" t="s">
        <v>124</v>
      </c>
      <c r="G147" s="30">
        <v>900</v>
      </c>
    </row>
    <row r="148" s="2" customFormat="1" ht="45" customHeight="1" spans="1:7">
      <c r="A148" s="40" t="s">
        <v>323</v>
      </c>
      <c r="B148" s="16" t="s">
        <v>305</v>
      </c>
      <c r="C148" s="16" t="s">
        <v>13</v>
      </c>
      <c r="D148" s="41" t="s">
        <v>323</v>
      </c>
      <c r="E148" s="16" t="s">
        <v>324</v>
      </c>
      <c r="F148" s="36" t="s">
        <v>124</v>
      </c>
      <c r="G148" s="30">
        <v>373</v>
      </c>
    </row>
    <row r="149" s="2" customFormat="1" ht="54" customHeight="1" spans="1:7">
      <c r="A149" s="40" t="s">
        <v>325</v>
      </c>
      <c r="B149" s="16" t="s">
        <v>305</v>
      </c>
      <c r="C149" s="16" t="s">
        <v>13</v>
      </c>
      <c r="D149" s="41" t="s">
        <v>325</v>
      </c>
      <c r="E149" s="14" t="s">
        <v>326</v>
      </c>
      <c r="F149" s="46" t="s">
        <v>327</v>
      </c>
      <c r="G149" s="30">
        <v>1000</v>
      </c>
    </row>
    <row r="150" s="2" customFormat="1" ht="34" customHeight="1" spans="1:7">
      <c r="A150" s="54" t="s">
        <v>328</v>
      </c>
      <c r="B150" s="14"/>
      <c r="C150" s="14"/>
      <c r="D150" s="42"/>
      <c r="E150" s="14"/>
      <c r="F150" s="50"/>
      <c r="G150" s="30">
        <f>SUM(G151:G152)</f>
        <v>1064.8</v>
      </c>
    </row>
    <row r="151" s="2" customFormat="1" ht="40" customHeight="1" spans="1:7">
      <c r="A151" s="40" t="s">
        <v>329</v>
      </c>
      <c r="B151" s="16" t="s">
        <v>330</v>
      </c>
      <c r="C151" s="16" t="s">
        <v>261</v>
      </c>
      <c r="D151" s="41" t="s">
        <v>329</v>
      </c>
      <c r="E151" s="16" t="s">
        <v>331</v>
      </c>
      <c r="F151" s="36" t="s">
        <v>303</v>
      </c>
      <c r="G151" s="30">
        <v>805</v>
      </c>
    </row>
    <row r="152" s="2" customFormat="1" ht="40" customHeight="1" spans="1:7">
      <c r="A152" s="40" t="s">
        <v>332</v>
      </c>
      <c r="B152" s="41" t="s">
        <v>330</v>
      </c>
      <c r="C152" s="16" t="s">
        <v>261</v>
      </c>
      <c r="D152" s="41" t="s">
        <v>332</v>
      </c>
      <c r="E152" s="41" t="s">
        <v>333</v>
      </c>
      <c r="F152" s="41" t="s">
        <v>15</v>
      </c>
      <c r="G152" s="61">
        <v>259.8</v>
      </c>
    </row>
    <row r="153" s="2" customFormat="1" ht="34" customHeight="1" spans="1:7">
      <c r="A153" s="54" t="s">
        <v>334</v>
      </c>
      <c r="B153" s="41"/>
      <c r="C153" s="41"/>
      <c r="D153" s="41"/>
      <c r="E153" s="41"/>
      <c r="F153" s="41"/>
      <c r="G153" s="61">
        <f>SUM(G154)</f>
        <v>1166</v>
      </c>
    </row>
    <row r="154" s="2" customFormat="1" ht="34" customHeight="1" spans="1:7">
      <c r="A154" s="40" t="s">
        <v>335</v>
      </c>
      <c r="B154" s="41" t="s">
        <v>260</v>
      </c>
      <c r="C154" s="41" t="s">
        <v>261</v>
      </c>
      <c r="D154" s="41" t="s">
        <v>336</v>
      </c>
      <c r="E154" s="41" t="s">
        <v>337</v>
      </c>
      <c r="F154" s="16" t="s">
        <v>303</v>
      </c>
      <c r="G154" s="61">
        <f>1560-394</f>
        <v>1166</v>
      </c>
    </row>
    <row r="155" s="2" customFormat="1" ht="34" customHeight="1" spans="1:7">
      <c r="A155" s="13" t="s">
        <v>338</v>
      </c>
      <c r="B155" s="14"/>
      <c r="C155" s="14"/>
      <c r="D155" s="42"/>
      <c r="E155" s="14"/>
      <c r="F155" s="50"/>
      <c r="G155" s="30">
        <f>SUM(G156)</f>
        <v>459.65</v>
      </c>
    </row>
    <row r="156" s="2" customFormat="1" ht="34" customHeight="1" spans="1:7">
      <c r="A156" s="13" t="s">
        <v>339</v>
      </c>
      <c r="B156" s="14" t="s">
        <v>340</v>
      </c>
      <c r="C156" s="14" t="s">
        <v>13</v>
      </c>
      <c r="D156" s="42" t="s">
        <v>339</v>
      </c>
      <c r="E156" s="14" t="s">
        <v>341</v>
      </c>
      <c r="F156" s="50" t="s">
        <v>342</v>
      </c>
      <c r="G156" s="30">
        <v>459.65</v>
      </c>
    </row>
    <row r="157" s="2" customFormat="1" ht="34" customHeight="1" spans="1:7">
      <c r="A157" s="13" t="s">
        <v>343</v>
      </c>
      <c r="B157" s="14"/>
      <c r="C157" s="14"/>
      <c r="D157" s="42"/>
      <c r="E157" s="14"/>
      <c r="F157" s="50"/>
      <c r="G157" s="30">
        <f>SUM(G158:G161)</f>
        <v>438.76</v>
      </c>
    </row>
    <row r="158" s="2" customFormat="1" ht="34" customHeight="1" spans="1:7">
      <c r="A158" s="13" t="s">
        <v>344</v>
      </c>
      <c r="B158" s="14" t="s">
        <v>345</v>
      </c>
      <c r="C158" s="14" t="s">
        <v>13</v>
      </c>
      <c r="D158" s="42" t="s">
        <v>344</v>
      </c>
      <c r="E158" s="14" t="s">
        <v>346</v>
      </c>
      <c r="F158" s="50" t="s">
        <v>15</v>
      </c>
      <c r="G158" s="30">
        <v>6.5</v>
      </c>
    </row>
    <row r="159" s="2" customFormat="1" ht="34" customHeight="1" spans="1:7">
      <c r="A159" s="13" t="s">
        <v>347</v>
      </c>
      <c r="B159" s="14" t="s">
        <v>345</v>
      </c>
      <c r="C159" s="14" t="s">
        <v>13</v>
      </c>
      <c r="D159" s="42" t="s">
        <v>347</v>
      </c>
      <c r="E159" s="14" t="s">
        <v>348</v>
      </c>
      <c r="F159" s="50" t="s">
        <v>15</v>
      </c>
      <c r="G159" s="30">
        <v>10</v>
      </c>
    </row>
    <row r="160" s="2" customFormat="1" ht="34" customHeight="1" spans="1:7">
      <c r="A160" s="13" t="s">
        <v>349</v>
      </c>
      <c r="B160" s="14" t="s">
        <v>350</v>
      </c>
      <c r="C160" s="14" t="s">
        <v>13</v>
      </c>
      <c r="D160" s="42" t="s">
        <v>349</v>
      </c>
      <c r="E160" s="14" t="s">
        <v>351</v>
      </c>
      <c r="F160" s="50" t="s">
        <v>15</v>
      </c>
      <c r="G160" s="30">
        <v>402.1</v>
      </c>
    </row>
    <row r="161" s="2" customFormat="1" ht="32" customHeight="1" spans="1:7">
      <c r="A161" s="13" t="s">
        <v>352</v>
      </c>
      <c r="B161" s="14" t="s">
        <v>350</v>
      </c>
      <c r="C161" s="14" t="s">
        <v>13</v>
      </c>
      <c r="D161" s="42" t="s">
        <v>352</v>
      </c>
      <c r="E161" s="14" t="s">
        <v>351</v>
      </c>
      <c r="F161" s="50" t="s">
        <v>353</v>
      </c>
      <c r="G161" s="30">
        <v>20.16</v>
      </c>
    </row>
    <row r="162" s="2" customFormat="1" ht="32" customHeight="1" spans="1:7">
      <c r="A162" s="54" t="s">
        <v>354</v>
      </c>
      <c r="B162" s="14"/>
      <c r="C162" s="14"/>
      <c r="D162" s="42"/>
      <c r="E162" s="14"/>
      <c r="F162" s="50"/>
      <c r="G162" s="30">
        <f>SUM(G163)</f>
        <v>6782</v>
      </c>
    </row>
    <row r="163" s="3" customFormat="1" ht="32" customHeight="1" spans="1:7">
      <c r="A163" s="54" t="s">
        <v>355</v>
      </c>
      <c r="B163" s="55" t="s">
        <v>356</v>
      </c>
      <c r="C163" s="55" t="s">
        <v>121</v>
      </c>
      <c r="D163" s="56" t="s">
        <v>355</v>
      </c>
      <c r="E163" s="55" t="s">
        <v>357</v>
      </c>
      <c r="F163" s="55" t="s">
        <v>358</v>
      </c>
      <c r="G163" s="30">
        <v>6782</v>
      </c>
    </row>
    <row r="164" s="2" customFormat="1" ht="32" customHeight="1" spans="1:7">
      <c r="A164" s="13" t="s">
        <v>359</v>
      </c>
      <c r="B164" s="14"/>
      <c r="C164" s="14"/>
      <c r="D164" s="14"/>
      <c r="E164" s="14"/>
      <c r="F164" s="14"/>
      <c r="G164" s="30">
        <f>SUM(G165:G174)</f>
        <v>8451.48</v>
      </c>
    </row>
    <row r="165" s="3" customFormat="1" ht="32" customHeight="1" spans="1:7">
      <c r="A165" s="54" t="s">
        <v>360</v>
      </c>
      <c r="B165" s="55" t="s">
        <v>361</v>
      </c>
      <c r="C165" s="55" t="s">
        <v>121</v>
      </c>
      <c r="D165" s="55" t="s">
        <v>362</v>
      </c>
      <c r="E165" s="55" t="s">
        <v>363</v>
      </c>
      <c r="F165" s="55" t="s">
        <v>364</v>
      </c>
      <c r="G165" s="30">
        <f>4000-220.29-395-130-200-191.95-560.28-315</f>
        <v>1987.48</v>
      </c>
    </row>
    <row r="166" s="3" customFormat="1" ht="37" customHeight="1" spans="1:7">
      <c r="A166" s="54" t="s">
        <v>365</v>
      </c>
      <c r="B166" s="55" t="s">
        <v>361</v>
      </c>
      <c r="C166" s="55" t="s">
        <v>121</v>
      </c>
      <c r="D166" s="56" t="s">
        <v>366</v>
      </c>
      <c r="E166" s="55" t="s">
        <v>363</v>
      </c>
      <c r="F166" s="55" t="s">
        <v>367</v>
      </c>
      <c r="G166" s="30">
        <v>500</v>
      </c>
    </row>
    <row r="167" s="3" customFormat="1" ht="37" customHeight="1" spans="1:7">
      <c r="A167" s="54" t="s">
        <v>368</v>
      </c>
      <c r="B167" s="55" t="s">
        <v>369</v>
      </c>
      <c r="C167" s="55" t="s">
        <v>121</v>
      </c>
      <c r="D167" s="55" t="s">
        <v>370</v>
      </c>
      <c r="E167" s="55" t="s">
        <v>363</v>
      </c>
      <c r="F167" s="55" t="s">
        <v>367</v>
      </c>
      <c r="G167" s="30">
        <v>100</v>
      </c>
    </row>
    <row r="168" s="3" customFormat="1" ht="37" customHeight="1" spans="1:7">
      <c r="A168" s="54" t="s">
        <v>371</v>
      </c>
      <c r="B168" s="55" t="s">
        <v>356</v>
      </c>
      <c r="C168" s="55" t="s">
        <v>121</v>
      </c>
      <c r="D168" s="56" t="s">
        <v>371</v>
      </c>
      <c r="E168" s="55" t="s">
        <v>363</v>
      </c>
      <c r="F168" s="55" t="s">
        <v>372</v>
      </c>
      <c r="G168" s="30">
        <v>274</v>
      </c>
    </row>
    <row r="169" s="3" customFormat="1" ht="37" customHeight="1" spans="1:7">
      <c r="A169" s="54" t="s">
        <v>373</v>
      </c>
      <c r="B169" s="55" t="s">
        <v>374</v>
      </c>
      <c r="C169" s="55" t="s">
        <v>121</v>
      </c>
      <c r="D169" s="56" t="s">
        <v>375</v>
      </c>
      <c r="E169" s="55" t="s">
        <v>363</v>
      </c>
      <c r="F169" s="55" t="s">
        <v>376</v>
      </c>
      <c r="G169" s="30">
        <v>90</v>
      </c>
    </row>
    <row r="170" s="3" customFormat="1" ht="37" customHeight="1" spans="1:7">
      <c r="A170" s="54" t="s">
        <v>377</v>
      </c>
      <c r="B170" s="55" t="s">
        <v>374</v>
      </c>
      <c r="C170" s="55" t="s">
        <v>121</v>
      </c>
      <c r="D170" s="56" t="s">
        <v>378</v>
      </c>
      <c r="E170" s="55" t="s">
        <v>363</v>
      </c>
      <c r="F170" s="55" t="s">
        <v>376</v>
      </c>
      <c r="G170" s="30">
        <v>200</v>
      </c>
    </row>
    <row r="171" s="3" customFormat="1" ht="37" customHeight="1" spans="1:7">
      <c r="A171" s="54" t="s">
        <v>379</v>
      </c>
      <c r="B171" s="55" t="s">
        <v>356</v>
      </c>
      <c r="C171" s="55" t="s">
        <v>121</v>
      </c>
      <c r="D171" s="56" t="s">
        <v>380</v>
      </c>
      <c r="E171" s="55" t="s">
        <v>363</v>
      </c>
      <c r="F171" s="55" t="s">
        <v>367</v>
      </c>
      <c r="G171" s="30">
        <v>300</v>
      </c>
    </row>
    <row r="172" s="3" customFormat="1" ht="52" customHeight="1" spans="1:7">
      <c r="A172" s="54" t="s">
        <v>381</v>
      </c>
      <c r="B172" s="55" t="s">
        <v>356</v>
      </c>
      <c r="C172" s="55" t="s">
        <v>121</v>
      </c>
      <c r="D172" s="56" t="s">
        <v>382</v>
      </c>
      <c r="E172" s="55" t="s">
        <v>363</v>
      </c>
      <c r="F172" s="55" t="s">
        <v>367</v>
      </c>
      <c r="G172" s="30">
        <v>4000</v>
      </c>
    </row>
    <row r="173" s="3" customFormat="1" ht="41" customHeight="1" spans="1:7">
      <c r="A173" s="54" t="s">
        <v>383</v>
      </c>
      <c r="B173" s="55" t="s">
        <v>384</v>
      </c>
      <c r="C173" s="55" t="s">
        <v>121</v>
      </c>
      <c r="D173" s="56" t="s">
        <v>385</v>
      </c>
      <c r="E173" s="55" t="s">
        <v>363</v>
      </c>
      <c r="F173" s="55" t="s">
        <v>367</v>
      </c>
      <c r="G173" s="30">
        <v>1000</v>
      </c>
    </row>
    <row r="174" s="3" customFormat="1" ht="34" customHeight="1" spans="1:7">
      <c r="A174" s="54" t="s">
        <v>386</v>
      </c>
      <c r="B174" s="55" t="s">
        <v>384</v>
      </c>
      <c r="C174" s="55"/>
      <c r="D174" s="56" t="s">
        <v>387</v>
      </c>
      <c r="E174" s="55" t="s">
        <v>363</v>
      </c>
      <c r="F174" s="55" t="s">
        <v>367</v>
      </c>
      <c r="G174" s="30"/>
    </row>
    <row r="175" s="2" customFormat="1" ht="34" customHeight="1" spans="1:7">
      <c r="A175" s="13" t="s">
        <v>388</v>
      </c>
      <c r="B175" s="14"/>
      <c r="C175" s="14"/>
      <c r="D175" s="14"/>
      <c r="E175" s="14"/>
      <c r="F175" s="14"/>
      <c r="G175" s="30">
        <f>SUM(G176:G179)</f>
        <v>4625</v>
      </c>
    </row>
    <row r="176" s="2" customFormat="1" ht="42" customHeight="1" spans="1:7">
      <c r="A176" s="13" t="s">
        <v>389</v>
      </c>
      <c r="B176" s="14" t="s">
        <v>390</v>
      </c>
      <c r="C176" s="55" t="s">
        <v>121</v>
      </c>
      <c r="D176" s="42" t="s">
        <v>391</v>
      </c>
      <c r="E176" s="14" t="s">
        <v>392</v>
      </c>
      <c r="F176" s="14" t="s">
        <v>303</v>
      </c>
      <c r="G176" s="30">
        <v>4320</v>
      </c>
    </row>
    <row r="177" s="2" customFormat="1" ht="88" customHeight="1" spans="1:251">
      <c r="A177" s="47" t="s">
        <v>393</v>
      </c>
      <c r="B177" s="16" t="s">
        <v>394</v>
      </c>
      <c r="C177" s="16" t="s">
        <v>22</v>
      </c>
      <c r="D177" s="41" t="s">
        <v>391</v>
      </c>
      <c r="E177" s="16" t="s">
        <v>395</v>
      </c>
      <c r="F177" s="16" t="s">
        <v>396</v>
      </c>
      <c r="G177" s="30">
        <v>260</v>
      </c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  <c r="IJ177" s="32"/>
      <c r="IK177" s="32"/>
      <c r="IL177" s="32"/>
      <c r="IM177" s="32"/>
      <c r="IN177" s="32"/>
      <c r="IO177" s="32"/>
      <c r="IP177" s="32"/>
      <c r="IQ177" s="32"/>
    </row>
    <row r="178" s="2" customFormat="1" ht="88" customHeight="1" spans="1:251">
      <c r="A178" s="47" t="s">
        <v>397</v>
      </c>
      <c r="B178" s="16" t="s">
        <v>318</v>
      </c>
      <c r="C178" s="16" t="s">
        <v>22</v>
      </c>
      <c r="D178" s="41" t="s">
        <v>391</v>
      </c>
      <c r="E178" s="16" t="s">
        <v>395</v>
      </c>
      <c r="F178" s="16" t="s">
        <v>396</v>
      </c>
      <c r="G178" s="30">
        <v>25</v>
      </c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  <c r="IK178" s="32"/>
      <c r="IL178" s="32"/>
      <c r="IM178" s="32"/>
      <c r="IN178" s="32"/>
      <c r="IO178" s="32"/>
      <c r="IP178" s="32"/>
      <c r="IQ178" s="32"/>
    </row>
    <row r="179" s="2" customFormat="1" ht="80" customHeight="1" spans="1:251">
      <c r="A179" s="47" t="s">
        <v>398</v>
      </c>
      <c r="B179" s="16" t="s">
        <v>318</v>
      </c>
      <c r="C179" s="16" t="s">
        <v>22</v>
      </c>
      <c r="D179" s="41" t="s">
        <v>391</v>
      </c>
      <c r="E179" s="16" t="s">
        <v>395</v>
      </c>
      <c r="F179" s="16" t="s">
        <v>396</v>
      </c>
      <c r="G179" s="30">
        <v>20</v>
      </c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  <c r="ID179" s="32"/>
      <c r="IE179" s="32"/>
      <c r="IF179" s="32"/>
      <c r="IG179" s="32"/>
      <c r="IH179" s="32"/>
      <c r="II179" s="32"/>
      <c r="IJ179" s="32"/>
      <c r="IK179" s="32"/>
      <c r="IL179" s="32"/>
      <c r="IM179" s="32"/>
      <c r="IN179" s="32"/>
      <c r="IO179" s="32"/>
      <c r="IP179" s="32"/>
      <c r="IQ179" s="32"/>
    </row>
    <row r="180" s="2" customFormat="1" ht="34" customHeight="1" spans="1:7">
      <c r="A180" s="57" t="s">
        <v>399</v>
      </c>
      <c r="B180" s="16"/>
      <c r="C180" s="16"/>
      <c r="D180" s="41"/>
      <c r="E180" s="16"/>
      <c r="F180" s="16"/>
      <c r="G180" s="30">
        <f>SUM(G181)</f>
        <v>20</v>
      </c>
    </row>
    <row r="181" s="2" customFormat="1" ht="42" customHeight="1" spans="1:7">
      <c r="A181" s="47" t="s">
        <v>400</v>
      </c>
      <c r="B181" s="14" t="s">
        <v>390</v>
      </c>
      <c r="C181" s="14" t="s">
        <v>121</v>
      </c>
      <c r="D181" s="34" t="s">
        <v>400</v>
      </c>
      <c r="E181" s="14" t="s">
        <v>401</v>
      </c>
      <c r="F181" s="14" t="s">
        <v>402</v>
      </c>
      <c r="G181" s="30">
        <v>20</v>
      </c>
    </row>
    <row r="182" s="3" customFormat="1" ht="34" customHeight="1" spans="1:7">
      <c r="A182" s="58" t="s">
        <v>403</v>
      </c>
      <c r="B182" s="55"/>
      <c r="C182" s="55"/>
      <c r="D182" s="55"/>
      <c r="E182" s="55"/>
      <c r="F182" s="55"/>
      <c r="G182" s="30">
        <f>G5+G20+G23+G66+G68+G105+G122+G127+G133+G146+G150+G153+G155+G157+G162+G164+G175+G180</f>
        <v>122521.875237</v>
      </c>
    </row>
    <row r="183" s="3" customFormat="1" ht="34" customHeight="1" spans="1:7">
      <c r="A183" s="58" t="s">
        <v>404</v>
      </c>
      <c r="B183" s="55"/>
      <c r="C183" s="55"/>
      <c r="D183" s="55"/>
      <c r="E183" s="55"/>
      <c r="F183" s="55"/>
      <c r="G183" s="30">
        <v>92648.333388</v>
      </c>
    </row>
    <row r="184" s="3" customFormat="1" ht="34" customHeight="1" spans="1:7">
      <c r="A184" s="58" t="s">
        <v>405</v>
      </c>
      <c r="B184" s="59"/>
      <c r="C184" s="59"/>
      <c r="D184" s="59"/>
      <c r="E184" s="59" t="s">
        <v>406</v>
      </c>
      <c r="F184" s="59">
        <v>160983.794079</v>
      </c>
      <c r="G184" s="62">
        <v>160983.794079</v>
      </c>
    </row>
    <row r="185" s="3" customFormat="1" ht="34" customHeight="1" spans="1:7">
      <c r="A185" s="58" t="s">
        <v>407</v>
      </c>
      <c r="B185" s="55"/>
      <c r="C185" s="55"/>
      <c r="D185" s="55"/>
      <c r="E185" s="63"/>
      <c r="F185" s="55">
        <f>160984-156170</f>
        <v>4814</v>
      </c>
      <c r="G185" s="30">
        <f>G182+G183+G184</f>
        <v>376154.002704</v>
      </c>
    </row>
    <row r="186" s="2" customFormat="1" ht="34" customHeight="1" spans="1:7">
      <c r="A186" s="60" t="s">
        <v>408</v>
      </c>
      <c r="B186" s="14"/>
      <c r="C186" s="14"/>
      <c r="D186" s="14"/>
      <c r="E186" s="14"/>
      <c r="F186" s="14"/>
      <c r="G186" s="30">
        <f>G187+G205</f>
        <v>12555</v>
      </c>
    </row>
    <row r="187" s="2" customFormat="1" ht="34" customHeight="1" spans="1:7">
      <c r="A187" s="13" t="s">
        <v>409</v>
      </c>
      <c r="B187" s="14" t="s">
        <v>410</v>
      </c>
      <c r="C187" s="14" t="s">
        <v>121</v>
      </c>
      <c r="D187" s="14"/>
      <c r="E187" s="46" t="s">
        <v>411</v>
      </c>
      <c r="F187" s="14"/>
      <c r="G187" s="30">
        <f>SUM(G188:G204)</f>
        <v>7915</v>
      </c>
    </row>
    <row r="188" s="2" customFormat="1" ht="34" customHeight="1" spans="1:7">
      <c r="A188" s="13" t="s">
        <v>412</v>
      </c>
      <c r="B188" s="14" t="s">
        <v>410</v>
      </c>
      <c r="C188" s="14" t="s">
        <v>121</v>
      </c>
      <c r="D188" s="42" t="s">
        <v>412</v>
      </c>
      <c r="E188" s="46"/>
      <c r="F188" s="46"/>
      <c r="G188" s="30">
        <v>1882</v>
      </c>
    </row>
    <row r="189" s="2" customFormat="1" ht="34" customHeight="1" spans="1:7">
      <c r="A189" s="13" t="s">
        <v>413</v>
      </c>
      <c r="B189" s="14" t="s">
        <v>410</v>
      </c>
      <c r="C189" s="14" t="s">
        <v>121</v>
      </c>
      <c r="D189" s="42" t="s">
        <v>413</v>
      </c>
      <c r="E189" s="46"/>
      <c r="F189" s="46"/>
      <c r="G189" s="30">
        <v>68</v>
      </c>
    </row>
    <row r="190" s="2" customFormat="1" ht="34" customHeight="1" spans="1:7">
      <c r="A190" s="13" t="s">
        <v>414</v>
      </c>
      <c r="B190" s="14" t="s">
        <v>410</v>
      </c>
      <c r="C190" s="14" t="s">
        <v>121</v>
      </c>
      <c r="D190" s="42" t="s">
        <v>414</v>
      </c>
      <c r="E190" s="46"/>
      <c r="F190" s="46"/>
      <c r="G190" s="30">
        <v>1072</v>
      </c>
    </row>
    <row r="191" s="2" customFormat="1" ht="34" customHeight="1" spans="1:7">
      <c r="A191" s="13" t="s">
        <v>415</v>
      </c>
      <c r="B191" s="14" t="s">
        <v>410</v>
      </c>
      <c r="C191" s="14" t="s">
        <v>121</v>
      </c>
      <c r="D191" s="42" t="s">
        <v>415</v>
      </c>
      <c r="E191" s="46"/>
      <c r="F191" s="46"/>
      <c r="G191" s="64">
        <v>-271</v>
      </c>
    </row>
    <row r="192" s="2" customFormat="1" ht="34" customHeight="1" spans="1:7">
      <c r="A192" s="13" t="s">
        <v>416</v>
      </c>
      <c r="B192" s="14" t="s">
        <v>410</v>
      </c>
      <c r="C192" s="14" t="s">
        <v>121</v>
      </c>
      <c r="D192" s="42" t="s">
        <v>416</v>
      </c>
      <c r="E192" s="46"/>
      <c r="F192" s="46"/>
      <c r="G192" s="30">
        <v>30</v>
      </c>
    </row>
    <row r="193" s="2" customFormat="1" ht="34" customHeight="1" spans="1:7">
      <c r="A193" s="13" t="s">
        <v>417</v>
      </c>
      <c r="B193" s="14" t="s">
        <v>410</v>
      </c>
      <c r="C193" s="14" t="s">
        <v>121</v>
      </c>
      <c r="D193" s="42" t="s">
        <v>417</v>
      </c>
      <c r="E193" s="46"/>
      <c r="F193" s="46"/>
      <c r="G193" s="30">
        <v>705</v>
      </c>
    </row>
    <row r="194" s="2" customFormat="1" ht="34" customHeight="1" spans="1:7">
      <c r="A194" s="13" t="s">
        <v>418</v>
      </c>
      <c r="B194" s="14" t="s">
        <v>410</v>
      </c>
      <c r="C194" s="14" t="s">
        <v>121</v>
      </c>
      <c r="D194" s="42" t="s">
        <v>418</v>
      </c>
      <c r="E194" s="46"/>
      <c r="F194" s="46"/>
      <c r="G194" s="30">
        <v>629</v>
      </c>
    </row>
    <row r="195" s="2" customFormat="1" ht="34" customHeight="1" spans="1:7">
      <c r="A195" s="13" t="s">
        <v>419</v>
      </c>
      <c r="B195" s="14" t="s">
        <v>410</v>
      </c>
      <c r="C195" s="14" t="s">
        <v>121</v>
      </c>
      <c r="D195" s="42" t="s">
        <v>419</v>
      </c>
      <c r="E195" s="46"/>
      <c r="F195" s="46"/>
      <c r="G195" s="30">
        <v>39</v>
      </c>
    </row>
    <row r="196" s="2" customFormat="1" ht="34" customHeight="1" spans="1:7">
      <c r="A196" s="13" t="s">
        <v>420</v>
      </c>
      <c r="B196" s="14" t="s">
        <v>410</v>
      </c>
      <c r="C196" s="14" t="s">
        <v>121</v>
      </c>
      <c r="D196" s="42" t="s">
        <v>420</v>
      </c>
      <c r="E196" s="46"/>
      <c r="F196" s="46"/>
      <c r="G196" s="64">
        <v>-400</v>
      </c>
    </row>
    <row r="197" s="2" customFormat="1" ht="34" customHeight="1" spans="1:7">
      <c r="A197" s="13" t="s">
        <v>421</v>
      </c>
      <c r="B197" s="14" t="s">
        <v>410</v>
      </c>
      <c r="C197" s="14" t="s">
        <v>121</v>
      </c>
      <c r="D197" s="42" t="s">
        <v>421</v>
      </c>
      <c r="E197" s="46"/>
      <c r="F197" s="46"/>
      <c r="G197" s="30">
        <v>286</v>
      </c>
    </row>
    <row r="198" s="2" customFormat="1" ht="34" customHeight="1" spans="1:7">
      <c r="A198" s="13" t="s">
        <v>422</v>
      </c>
      <c r="B198" s="14" t="s">
        <v>410</v>
      </c>
      <c r="C198" s="14" t="s">
        <v>121</v>
      </c>
      <c r="D198" s="42" t="s">
        <v>422</v>
      </c>
      <c r="E198" s="46"/>
      <c r="F198" s="46"/>
      <c r="G198" s="30">
        <v>57</v>
      </c>
    </row>
    <row r="199" s="2" customFormat="1" ht="34" customHeight="1" spans="1:7">
      <c r="A199" s="13" t="s">
        <v>423</v>
      </c>
      <c r="B199" s="14" t="s">
        <v>410</v>
      </c>
      <c r="C199" s="14" t="s">
        <v>121</v>
      </c>
      <c r="D199" s="42" t="s">
        <v>423</v>
      </c>
      <c r="E199" s="46"/>
      <c r="F199" s="46"/>
      <c r="G199" s="30">
        <v>717</v>
      </c>
    </row>
    <row r="200" s="2" customFormat="1" ht="34" customHeight="1" spans="1:7">
      <c r="A200" s="13" t="s">
        <v>424</v>
      </c>
      <c r="B200" s="14" t="s">
        <v>410</v>
      </c>
      <c r="C200" s="14" t="s">
        <v>121</v>
      </c>
      <c r="D200" s="42" t="s">
        <v>424</v>
      </c>
      <c r="E200" s="46"/>
      <c r="F200" s="46"/>
      <c r="G200" s="30">
        <v>542</v>
      </c>
    </row>
    <row r="201" s="2" customFormat="1" ht="34" customHeight="1" spans="1:7">
      <c r="A201" s="13" t="s">
        <v>425</v>
      </c>
      <c r="B201" s="14" t="s">
        <v>410</v>
      </c>
      <c r="C201" s="14" t="s">
        <v>121</v>
      </c>
      <c r="D201" s="42" t="s">
        <v>425</v>
      </c>
      <c r="E201" s="46"/>
      <c r="F201" s="46"/>
      <c r="G201" s="30">
        <v>690</v>
      </c>
    </row>
    <row r="202" s="2" customFormat="1" ht="34" customHeight="1" spans="1:7">
      <c r="A202" s="13" t="s">
        <v>426</v>
      </c>
      <c r="B202" s="14" t="s">
        <v>410</v>
      </c>
      <c r="C202" s="14" t="s">
        <v>121</v>
      </c>
      <c r="D202" s="42" t="s">
        <v>426</v>
      </c>
      <c r="E202" s="46"/>
      <c r="F202" s="46"/>
      <c r="G202" s="30">
        <v>445</v>
      </c>
    </row>
    <row r="203" s="2" customFormat="1" ht="34" customHeight="1" spans="1:7">
      <c r="A203" s="13" t="s">
        <v>427</v>
      </c>
      <c r="B203" s="14" t="s">
        <v>410</v>
      </c>
      <c r="C203" s="14" t="s">
        <v>121</v>
      </c>
      <c r="D203" s="42" t="s">
        <v>427</v>
      </c>
      <c r="E203" s="46"/>
      <c r="F203" s="46"/>
      <c r="G203" s="30">
        <v>1345</v>
      </c>
    </row>
    <row r="204" s="2" customFormat="1" ht="34" customHeight="1" spans="1:7">
      <c r="A204" s="13" t="s">
        <v>428</v>
      </c>
      <c r="B204" s="14" t="s">
        <v>410</v>
      </c>
      <c r="C204" s="14" t="s">
        <v>121</v>
      </c>
      <c r="D204" s="42" t="s">
        <v>428</v>
      </c>
      <c r="E204" s="46"/>
      <c r="F204" s="46"/>
      <c r="G204" s="30">
        <v>79</v>
      </c>
    </row>
    <row r="205" s="2" customFormat="1" ht="34" customHeight="1" spans="1:7">
      <c r="A205" s="13" t="s">
        <v>429</v>
      </c>
      <c r="B205" s="14"/>
      <c r="C205" s="14"/>
      <c r="D205" s="42"/>
      <c r="E205" s="14"/>
      <c r="F205" s="14"/>
      <c r="G205" s="30">
        <f>SUM(G206:G209)</f>
        <v>4640</v>
      </c>
    </row>
    <row r="206" s="2" customFormat="1" ht="40" customHeight="1" spans="1:7">
      <c r="A206" s="13" t="s">
        <v>430</v>
      </c>
      <c r="B206" s="14" t="s">
        <v>390</v>
      </c>
      <c r="C206" s="14" t="s">
        <v>121</v>
      </c>
      <c r="D206" s="14" t="s">
        <v>431</v>
      </c>
      <c r="E206" s="14" t="s">
        <v>432</v>
      </c>
      <c r="F206" s="14" t="s">
        <v>433</v>
      </c>
      <c r="G206" s="72">
        <v>4200</v>
      </c>
    </row>
    <row r="207" s="2" customFormat="1" ht="40" customHeight="1" spans="1:244">
      <c r="A207" s="47" t="s">
        <v>434</v>
      </c>
      <c r="B207" s="14" t="s">
        <v>390</v>
      </c>
      <c r="C207" s="14" t="s">
        <v>22</v>
      </c>
      <c r="D207" s="41" t="s">
        <v>435</v>
      </c>
      <c r="E207" s="14" t="s">
        <v>436</v>
      </c>
      <c r="F207" s="14" t="s">
        <v>433</v>
      </c>
      <c r="G207" s="30">
        <v>30</v>
      </c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  <c r="HG207" s="49"/>
      <c r="HH207" s="49"/>
      <c r="HI207" s="49"/>
      <c r="HJ207" s="49"/>
      <c r="HK207" s="49"/>
      <c r="HL207" s="49"/>
      <c r="HM207" s="49"/>
      <c r="HN207" s="49"/>
      <c r="HO207" s="49"/>
      <c r="HP207" s="49"/>
      <c r="HQ207" s="49"/>
      <c r="HR207" s="49"/>
      <c r="HS207" s="49"/>
      <c r="HT207" s="49"/>
      <c r="HU207" s="49"/>
      <c r="HV207" s="49"/>
      <c r="HW207" s="49"/>
      <c r="HX207" s="49"/>
      <c r="HY207" s="49"/>
      <c r="HZ207" s="49"/>
      <c r="IA207" s="49"/>
      <c r="IB207" s="49"/>
      <c r="IC207" s="49"/>
      <c r="ID207" s="49"/>
      <c r="IE207" s="49"/>
      <c r="IF207" s="49"/>
      <c r="IG207" s="49"/>
      <c r="IH207" s="49"/>
      <c r="II207" s="49"/>
      <c r="IJ207" s="49"/>
    </row>
    <row r="208" s="2" customFormat="1" ht="40" customHeight="1" spans="1:251">
      <c r="A208" s="47" t="s">
        <v>437</v>
      </c>
      <c r="B208" s="14" t="s">
        <v>390</v>
      </c>
      <c r="C208" s="14" t="s">
        <v>22</v>
      </c>
      <c r="D208" s="34" t="s">
        <v>437</v>
      </c>
      <c r="E208" s="14" t="s">
        <v>438</v>
      </c>
      <c r="F208" s="14" t="s">
        <v>433</v>
      </c>
      <c r="G208" s="30">
        <v>60</v>
      </c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  <c r="DV208" s="32"/>
      <c r="DW208" s="32"/>
      <c r="DX208" s="32"/>
      <c r="DY208" s="32"/>
      <c r="DZ208" s="32"/>
      <c r="EA208" s="32"/>
      <c r="EB208" s="32"/>
      <c r="EC208" s="32"/>
      <c r="ED208" s="32"/>
      <c r="EE208" s="32"/>
      <c r="EF208" s="32"/>
      <c r="EG208" s="32"/>
      <c r="EH208" s="32"/>
      <c r="EI208" s="32"/>
      <c r="EJ208" s="32"/>
      <c r="EK208" s="32"/>
      <c r="EL208" s="32"/>
      <c r="EM208" s="32"/>
      <c r="EN208" s="32"/>
      <c r="EO208" s="32"/>
      <c r="EP208" s="32"/>
      <c r="EQ208" s="32"/>
      <c r="ER208" s="32"/>
      <c r="ES208" s="32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  <c r="IJ208" s="32"/>
      <c r="IK208" s="32"/>
      <c r="IL208" s="32"/>
      <c r="IM208" s="32"/>
      <c r="IN208" s="32"/>
      <c r="IO208" s="32"/>
      <c r="IP208" s="32"/>
      <c r="IQ208" s="32"/>
    </row>
    <row r="209" s="2" customFormat="1" ht="40" customHeight="1" spans="1:251">
      <c r="A209" s="47" t="s">
        <v>439</v>
      </c>
      <c r="B209" s="14" t="s">
        <v>390</v>
      </c>
      <c r="C209" s="14" t="s">
        <v>22</v>
      </c>
      <c r="D209" s="41" t="s">
        <v>440</v>
      </c>
      <c r="E209" s="14" t="s">
        <v>438</v>
      </c>
      <c r="F209" s="14" t="s">
        <v>433</v>
      </c>
      <c r="G209" s="30">
        <f>35+315</f>
        <v>350</v>
      </c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  <c r="DV209" s="32"/>
      <c r="DW209" s="32"/>
      <c r="DX209" s="32"/>
      <c r="DY209" s="32"/>
      <c r="DZ209" s="32"/>
      <c r="EA209" s="32"/>
      <c r="EB209" s="32"/>
      <c r="EC209" s="32"/>
      <c r="ED209" s="32"/>
      <c r="EE209" s="32"/>
      <c r="EF209" s="32"/>
      <c r="EG209" s="32"/>
      <c r="EH209" s="32"/>
      <c r="EI209" s="32"/>
      <c r="EJ209" s="32"/>
      <c r="EK209" s="32"/>
      <c r="EL209" s="32"/>
      <c r="EM209" s="32"/>
      <c r="EN209" s="32"/>
      <c r="EO209" s="32"/>
      <c r="EP209" s="32"/>
      <c r="EQ209" s="32"/>
      <c r="ER209" s="32"/>
      <c r="ES209" s="32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  <c r="ID209" s="32"/>
      <c r="IE209" s="32"/>
      <c r="IF209" s="32"/>
      <c r="IG209" s="32"/>
      <c r="IH209" s="32"/>
      <c r="II209" s="32"/>
      <c r="IJ209" s="32"/>
      <c r="IK209" s="32"/>
      <c r="IL209" s="32"/>
      <c r="IM209" s="32"/>
      <c r="IN209" s="32"/>
      <c r="IO209" s="32"/>
      <c r="IP209" s="32"/>
      <c r="IQ209" s="32"/>
    </row>
    <row r="210" s="3" customFormat="1" ht="34" customHeight="1" spans="1:7">
      <c r="A210" s="54" t="s">
        <v>441</v>
      </c>
      <c r="B210" s="55"/>
      <c r="C210" s="55"/>
      <c r="D210" s="55"/>
      <c r="E210" s="59"/>
      <c r="F210" s="55"/>
      <c r="G210" s="30">
        <f>G185+G186</f>
        <v>388709.002704</v>
      </c>
    </row>
    <row r="211" s="3" customFormat="1" ht="34" customHeight="1" spans="1:7">
      <c r="A211" s="45"/>
      <c r="B211" s="46"/>
      <c r="C211" s="46"/>
      <c r="D211" s="46"/>
      <c r="E211" s="46"/>
      <c r="F211" s="46"/>
      <c r="G211" s="73"/>
    </row>
    <row r="212" s="3" customFormat="1" ht="34" customHeight="1" spans="1:7">
      <c r="A212" s="45"/>
      <c r="B212" s="46"/>
      <c r="C212" s="46"/>
      <c r="D212" s="46"/>
      <c r="E212" s="46"/>
      <c r="F212" s="46"/>
      <c r="G212" s="73"/>
    </row>
    <row r="213" s="2" customFormat="1" ht="34" customHeight="1" spans="1:7">
      <c r="A213" s="13" t="s">
        <v>442</v>
      </c>
      <c r="B213" s="14"/>
      <c r="C213" s="14"/>
      <c r="D213" s="14"/>
      <c r="E213" s="46"/>
      <c r="F213" s="14"/>
      <c r="G213" s="30">
        <f>SUM(G214)</f>
        <v>6493</v>
      </c>
    </row>
    <row r="214" s="2" customFormat="1" ht="34" customHeight="1" spans="1:7">
      <c r="A214" s="13" t="s">
        <v>443</v>
      </c>
      <c r="B214" s="14"/>
      <c r="C214" s="14"/>
      <c r="D214" s="14"/>
      <c r="E214" s="14"/>
      <c r="F214" s="14"/>
      <c r="G214" s="30">
        <f>SUM(G215:G222)</f>
        <v>6493</v>
      </c>
    </row>
    <row r="215" s="2" customFormat="1" ht="57" customHeight="1" spans="1:7">
      <c r="A215" s="13" t="s">
        <v>444</v>
      </c>
      <c r="B215" s="14" t="s">
        <v>445</v>
      </c>
      <c r="C215" s="14" t="s">
        <v>121</v>
      </c>
      <c r="D215" s="42" t="s">
        <v>446</v>
      </c>
      <c r="E215" s="14" t="s">
        <v>447</v>
      </c>
      <c r="F215" s="50" t="s">
        <v>19</v>
      </c>
      <c r="G215" s="30">
        <v>2758</v>
      </c>
    </row>
    <row r="216" s="2" customFormat="1" ht="57" customHeight="1" spans="1:7">
      <c r="A216" s="13" t="s">
        <v>444</v>
      </c>
      <c r="B216" s="14" t="s">
        <v>445</v>
      </c>
      <c r="C216" s="14" t="s">
        <v>121</v>
      </c>
      <c r="D216" s="42" t="s">
        <v>448</v>
      </c>
      <c r="E216" s="14" t="s">
        <v>447</v>
      </c>
      <c r="F216" s="50" t="s">
        <v>19</v>
      </c>
      <c r="G216" s="30">
        <f>2220-110</f>
        <v>2110</v>
      </c>
    </row>
    <row r="217" s="2" customFormat="1" ht="57" customHeight="1" spans="1:7">
      <c r="A217" s="13" t="s">
        <v>449</v>
      </c>
      <c r="B217" s="14" t="s">
        <v>445</v>
      </c>
      <c r="C217" s="14" t="s">
        <v>121</v>
      </c>
      <c r="D217" s="42" t="s">
        <v>450</v>
      </c>
      <c r="E217" s="74" t="s">
        <v>451</v>
      </c>
      <c r="F217" s="50" t="s">
        <v>124</v>
      </c>
      <c r="G217" s="30">
        <v>324</v>
      </c>
    </row>
    <row r="218" s="2" customFormat="1" ht="57" customHeight="1" spans="1:7">
      <c r="A218" s="13" t="s">
        <v>452</v>
      </c>
      <c r="B218" s="14" t="s">
        <v>445</v>
      </c>
      <c r="C218" s="14" t="s">
        <v>121</v>
      </c>
      <c r="D218" s="42" t="s">
        <v>453</v>
      </c>
      <c r="E218" s="74" t="s">
        <v>454</v>
      </c>
      <c r="F218" s="50" t="s">
        <v>124</v>
      </c>
      <c r="G218" s="30">
        <v>808</v>
      </c>
    </row>
    <row r="219" s="2" customFormat="1" ht="57" customHeight="1" spans="1:7">
      <c r="A219" s="13" t="s">
        <v>455</v>
      </c>
      <c r="B219" s="14" t="s">
        <v>445</v>
      </c>
      <c r="C219" s="14" t="s">
        <v>121</v>
      </c>
      <c r="D219" s="42" t="s">
        <v>456</v>
      </c>
      <c r="E219" s="74" t="s">
        <v>457</v>
      </c>
      <c r="F219" s="50" t="s">
        <v>124</v>
      </c>
      <c r="G219" s="30">
        <v>42</v>
      </c>
    </row>
    <row r="220" s="2" customFormat="1" ht="57" customHeight="1" spans="1:7">
      <c r="A220" s="13" t="s">
        <v>455</v>
      </c>
      <c r="B220" s="14" t="s">
        <v>445</v>
      </c>
      <c r="C220" s="14" t="s">
        <v>121</v>
      </c>
      <c r="D220" s="42" t="s">
        <v>458</v>
      </c>
      <c r="E220" s="74" t="s">
        <v>457</v>
      </c>
      <c r="F220" s="50" t="s">
        <v>124</v>
      </c>
      <c r="G220" s="30"/>
    </row>
    <row r="221" s="2" customFormat="1" ht="57" customHeight="1" spans="1:7">
      <c r="A221" s="13" t="s">
        <v>459</v>
      </c>
      <c r="B221" s="14" t="s">
        <v>445</v>
      </c>
      <c r="C221" s="14" t="s">
        <v>121</v>
      </c>
      <c r="D221" s="42" t="s">
        <v>460</v>
      </c>
      <c r="E221" s="74" t="s">
        <v>461</v>
      </c>
      <c r="F221" s="50" t="s">
        <v>19</v>
      </c>
      <c r="G221" s="30">
        <v>151</v>
      </c>
    </row>
    <row r="222" s="2" customFormat="1" ht="57" customHeight="1" spans="1:7">
      <c r="A222" s="13" t="s">
        <v>459</v>
      </c>
      <c r="B222" s="14" t="s">
        <v>445</v>
      </c>
      <c r="C222" s="14" t="s">
        <v>121</v>
      </c>
      <c r="D222" s="42" t="s">
        <v>462</v>
      </c>
      <c r="E222" s="74" t="s">
        <v>461</v>
      </c>
      <c r="F222" s="50" t="s">
        <v>19</v>
      </c>
      <c r="G222" s="30">
        <v>300</v>
      </c>
    </row>
    <row r="223" s="2" customFormat="1" ht="57" customHeight="1" spans="1:7">
      <c r="A223" s="13" t="s">
        <v>359</v>
      </c>
      <c r="B223" s="14"/>
      <c r="C223" s="14"/>
      <c r="D223" s="14"/>
      <c r="E223" s="14"/>
      <c r="F223" s="14"/>
      <c r="G223" s="30">
        <f>SUM(G224)</f>
        <v>0</v>
      </c>
    </row>
    <row r="224" s="2" customFormat="1" ht="57" customHeight="1" spans="1:7">
      <c r="A224" s="65" t="s">
        <v>463</v>
      </c>
      <c r="B224" s="14" t="s">
        <v>445</v>
      </c>
      <c r="C224" s="14" t="s">
        <v>121</v>
      </c>
      <c r="D224" s="14" t="s">
        <v>464</v>
      </c>
      <c r="E224" s="14" t="s">
        <v>465</v>
      </c>
      <c r="F224" s="55" t="s">
        <v>466</v>
      </c>
      <c r="G224" s="30"/>
    </row>
    <row r="225" s="2" customFormat="1" ht="57" customHeight="1" spans="1:7">
      <c r="A225" s="65" t="s">
        <v>467</v>
      </c>
      <c r="B225" s="14" t="s">
        <v>468</v>
      </c>
      <c r="C225" s="14"/>
      <c r="D225" s="14" t="s">
        <v>467</v>
      </c>
      <c r="E225" s="14" t="s">
        <v>469</v>
      </c>
      <c r="F225" s="50" t="s">
        <v>124</v>
      </c>
      <c r="G225" s="30"/>
    </row>
    <row r="226" s="2" customFormat="1" ht="57" customHeight="1" spans="1:7">
      <c r="A226" s="13" t="s">
        <v>388</v>
      </c>
      <c r="B226" s="14"/>
      <c r="C226" s="14"/>
      <c r="D226" s="14"/>
      <c r="E226" s="14"/>
      <c r="F226" s="55"/>
      <c r="G226" s="30">
        <f>SUM(G227)</f>
        <v>8440</v>
      </c>
    </row>
    <row r="227" s="2" customFormat="1" ht="57" customHeight="1" spans="1:7">
      <c r="A227" s="65" t="s">
        <v>470</v>
      </c>
      <c r="B227" s="14" t="s">
        <v>390</v>
      </c>
      <c r="C227" s="14" t="s">
        <v>121</v>
      </c>
      <c r="D227" s="14" t="s">
        <v>471</v>
      </c>
      <c r="E227" s="14" t="s">
        <v>472</v>
      </c>
      <c r="F227" s="14" t="s">
        <v>303</v>
      </c>
      <c r="G227" s="72">
        <v>8440</v>
      </c>
    </row>
    <row r="228" s="2" customFormat="1" ht="57" customHeight="1" spans="1:7">
      <c r="A228" s="57" t="s">
        <v>399</v>
      </c>
      <c r="B228" s="14"/>
      <c r="C228" s="14"/>
      <c r="D228" s="14"/>
      <c r="E228" s="14"/>
      <c r="F228" s="14"/>
      <c r="G228" s="30">
        <f>SUM(G229)</f>
        <v>40</v>
      </c>
    </row>
    <row r="229" s="2" customFormat="1" ht="57" customHeight="1" spans="1:7">
      <c r="A229" s="47" t="s">
        <v>400</v>
      </c>
      <c r="B229" s="14" t="s">
        <v>390</v>
      </c>
      <c r="C229" s="14" t="s">
        <v>121</v>
      </c>
      <c r="D229" s="34" t="s">
        <v>400</v>
      </c>
      <c r="E229" s="14" t="s">
        <v>473</v>
      </c>
      <c r="F229" s="14" t="s">
        <v>402</v>
      </c>
      <c r="G229" s="72">
        <v>40</v>
      </c>
    </row>
    <row r="230" s="2" customFormat="1" ht="57" customHeight="1" spans="1:7">
      <c r="A230" s="45" t="s">
        <v>474</v>
      </c>
      <c r="B230" s="14"/>
      <c r="C230" s="14"/>
      <c r="D230" s="14"/>
      <c r="E230" s="14"/>
      <c r="F230" s="14"/>
      <c r="G230" s="30">
        <f>G213+G223+G226+G228</f>
        <v>14973</v>
      </c>
    </row>
    <row r="231" s="2" customFormat="1" ht="57" customHeight="1" spans="1:7">
      <c r="A231" s="45"/>
      <c r="B231" s="46"/>
      <c r="C231" s="46"/>
      <c r="D231" s="46"/>
      <c r="E231" s="46"/>
      <c r="F231" s="46"/>
      <c r="G231" s="30"/>
    </row>
    <row r="232" s="2" customFormat="1" ht="57" customHeight="1" spans="1:7">
      <c r="A232" s="60" t="s">
        <v>408</v>
      </c>
      <c r="B232" s="14"/>
      <c r="C232" s="14"/>
      <c r="D232" s="14"/>
      <c r="E232" s="14"/>
      <c r="F232" s="14"/>
      <c r="G232" s="53">
        <f>SUM(G233)</f>
        <v>110</v>
      </c>
    </row>
    <row r="233" s="2" customFormat="1" ht="57" customHeight="1" spans="1:7">
      <c r="A233" s="13" t="s">
        <v>409</v>
      </c>
      <c r="B233" s="14" t="s">
        <v>410</v>
      </c>
      <c r="C233" s="14" t="s">
        <v>121</v>
      </c>
      <c r="D233" s="14"/>
      <c r="E233" s="46"/>
      <c r="F233" s="14"/>
      <c r="G233" s="53">
        <f>SUM(G234)</f>
        <v>110</v>
      </c>
    </row>
    <row r="234" s="2" customFormat="1" ht="57" customHeight="1" spans="1:7">
      <c r="A234" s="13" t="s">
        <v>475</v>
      </c>
      <c r="B234" s="14" t="s">
        <v>410</v>
      </c>
      <c r="C234" s="14"/>
      <c r="D234" s="42" t="s">
        <v>475</v>
      </c>
      <c r="E234" s="46"/>
      <c r="F234" s="46"/>
      <c r="G234" s="30">
        <v>110</v>
      </c>
    </row>
    <row r="235" s="2" customFormat="1" ht="57" customHeight="1" spans="1:7">
      <c r="A235" s="13" t="s">
        <v>429</v>
      </c>
      <c r="B235" s="46"/>
      <c r="C235" s="46"/>
      <c r="D235" s="46"/>
      <c r="E235" s="46"/>
      <c r="F235" s="46"/>
      <c r="G235" s="30"/>
    </row>
    <row r="236" s="2" customFormat="1" ht="57" customHeight="1" spans="1:7">
      <c r="A236" s="45" t="s">
        <v>476</v>
      </c>
      <c r="B236" s="14" t="s">
        <v>390</v>
      </c>
      <c r="C236" s="14"/>
      <c r="D236" s="46" t="s">
        <v>477</v>
      </c>
      <c r="E236" s="46" t="s">
        <v>478</v>
      </c>
      <c r="F236" s="14" t="s">
        <v>433</v>
      </c>
      <c r="G236" s="30"/>
    </row>
    <row r="237" s="2" customFormat="1" ht="57" customHeight="1" spans="1:7">
      <c r="A237" s="66" t="s">
        <v>479</v>
      </c>
      <c r="B237" s="67"/>
      <c r="C237" s="67"/>
      <c r="D237" s="67"/>
      <c r="E237" s="67"/>
      <c r="F237" s="67"/>
      <c r="G237" s="75"/>
    </row>
    <row r="238" spans="1:7">
      <c r="A238" s="68"/>
      <c r="B238" s="69"/>
      <c r="C238" s="69"/>
      <c r="D238" s="69"/>
      <c r="E238" s="68"/>
      <c r="F238" s="69"/>
      <c r="G238" s="76"/>
    </row>
    <row r="239" spans="1:7">
      <c r="A239" s="68"/>
      <c r="B239" s="69"/>
      <c r="C239" s="69"/>
      <c r="D239" s="69"/>
      <c r="E239" s="68"/>
      <c r="F239" s="69"/>
      <c r="G239" s="76"/>
    </row>
    <row r="240" spans="1:7">
      <c r="A240" s="68"/>
      <c r="B240" s="69"/>
      <c r="C240" s="69"/>
      <c r="D240" s="69"/>
      <c r="E240" s="68"/>
      <c r="F240" s="69"/>
      <c r="G240" s="76"/>
    </row>
    <row r="241" spans="1:7">
      <c r="A241" s="68"/>
      <c r="B241" s="69"/>
      <c r="C241" s="69"/>
      <c r="D241" s="69"/>
      <c r="E241" s="77"/>
      <c r="F241" s="69"/>
      <c r="G241" s="76"/>
    </row>
    <row r="242" spans="1:7">
      <c r="A242" s="68"/>
      <c r="B242" s="69"/>
      <c r="C242" s="69"/>
      <c r="D242" s="69"/>
      <c r="E242" s="77"/>
      <c r="F242" s="69"/>
      <c r="G242" s="76"/>
    </row>
    <row r="243" spans="1:7">
      <c r="A243" s="68"/>
      <c r="B243" s="69"/>
      <c r="C243" s="69"/>
      <c r="D243" s="69"/>
      <c r="E243" s="77"/>
      <c r="F243" s="69"/>
      <c r="G243" s="76"/>
    </row>
    <row r="244" spans="1:7">
      <c r="A244" s="68"/>
      <c r="B244" s="69"/>
      <c r="C244" s="69"/>
      <c r="D244" s="69"/>
      <c r="E244" s="77"/>
      <c r="F244" s="69"/>
      <c r="G244" s="76"/>
    </row>
    <row r="245" spans="1:7">
      <c r="A245" s="68"/>
      <c r="B245" s="69"/>
      <c r="C245" s="69"/>
      <c r="D245" s="69"/>
      <c r="E245" s="77"/>
      <c r="F245" s="69"/>
      <c r="G245" s="76"/>
    </row>
    <row r="246" s="4" customFormat="1" spans="1:7">
      <c r="A246" s="70"/>
      <c r="B246" s="71"/>
      <c r="C246" s="71"/>
      <c r="D246" s="71"/>
      <c r="E246" s="78"/>
      <c r="F246" s="71"/>
      <c r="G246" s="79"/>
    </row>
    <row r="247" s="4" customFormat="1" spans="1:7">
      <c r="A247" s="70"/>
      <c r="B247" s="71"/>
      <c r="C247" s="71"/>
      <c r="D247" s="71"/>
      <c r="E247" s="78"/>
      <c r="F247" s="71"/>
      <c r="G247" s="79"/>
    </row>
    <row r="248" spans="1:7">
      <c r="A248" s="68"/>
      <c r="B248" s="69"/>
      <c r="C248" s="69"/>
      <c r="D248" s="69"/>
      <c r="E248" s="77"/>
      <c r="F248" s="69"/>
      <c r="G248" s="76"/>
    </row>
    <row r="249" spans="1:7">
      <c r="A249" s="68"/>
      <c r="B249" s="69"/>
      <c r="C249" s="69"/>
      <c r="D249" s="69"/>
      <c r="E249" s="77"/>
      <c r="F249" s="69"/>
      <c r="G249" s="76"/>
    </row>
    <row r="250" spans="1:7">
      <c r="A250" s="68"/>
      <c r="B250" s="69"/>
      <c r="C250" s="69"/>
      <c r="D250" s="69"/>
      <c r="E250" s="77"/>
      <c r="F250" s="69"/>
      <c r="G250" s="76"/>
    </row>
    <row r="251" spans="1:7">
      <c r="A251" s="68"/>
      <c r="B251" s="69"/>
      <c r="C251" s="69"/>
      <c r="D251" s="69"/>
      <c r="E251" s="77"/>
      <c r="F251" s="69"/>
      <c r="G251" s="76"/>
    </row>
    <row r="252" spans="1:7">
      <c r="A252" s="68"/>
      <c r="B252" s="69"/>
      <c r="C252" s="69"/>
      <c r="D252" s="69"/>
      <c r="E252" s="77"/>
      <c r="F252" s="69"/>
      <c r="G252" s="76"/>
    </row>
    <row r="253" spans="1:7">
      <c r="A253" s="68"/>
      <c r="B253" s="69"/>
      <c r="C253" s="69"/>
      <c r="D253" s="69"/>
      <c r="E253" s="77"/>
      <c r="F253" s="69"/>
      <c r="G253" s="76"/>
    </row>
    <row r="254" spans="1:7">
      <c r="A254" s="68"/>
      <c r="B254" s="69"/>
      <c r="C254" s="69"/>
      <c r="D254" s="69"/>
      <c r="E254" s="77"/>
      <c r="F254" s="69"/>
      <c r="G254" s="76"/>
    </row>
    <row r="255" spans="1:7">
      <c r="A255" s="68"/>
      <c r="B255" s="69"/>
      <c r="C255" s="69"/>
      <c r="D255" s="69"/>
      <c r="E255" s="77"/>
      <c r="F255" s="69"/>
      <c r="G255" s="76"/>
    </row>
    <row r="256" spans="1:7">
      <c r="A256" s="68"/>
      <c r="B256" s="69"/>
      <c r="C256" s="69"/>
      <c r="D256" s="69"/>
      <c r="E256" s="77"/>
      <c r="F256" s="69"/>
      <c r="G256" s="80"/>
    </row>
    <row r="257" spans="1:7">
      <c r="A257" s="68"/>
      <c r="B257" s="69"/>
      <c r="C257" s="69"/>
      <c r="D257" s="69"/>
      <c r="E257" s="68"/>
      <c r="F257" s="69"/>
      <c r="G257" s="80"/>
    </row>
    <row r="258" spans="1:7">
      <c r="A258" s="68"/>
      <c r="B258" s="69"/>
      <c r="C258" s="69"/>
      <c r="D258" s="69"/>
      <c r="E258" s="68"/>
      <c r="F258" s="69"/>
      <c r="G258" s="80"/>
    </row>
    <row r="259" spans="1:7">
      <c r="A259" s="68"/>
      <c r="B259" s="69"/>
      <c r="C259" s="69"/>
      <c r="D259" s="69"/>
      <c r="E259" s="68"/>
      <c r="F259" s="69"/>
      <c r="G259" s="80"/>
    </row>
    <row r="260" spans="1:7">
      <c r="A260" s="68"/>
      <c r="B260" s="69"/>
      <c r="C260" s="69"/>
      <c r="D260" s="69"/>
      <c r="E260" s="68"/>
      <c r="F260" s="69"/>
      <c r="G260" s="80"/>
    </row>
    <row r="261" spans="1:7">
      <c r="A261" s="68"/>
      <c r="B261" s="69"/>
      <c r="C261" s="69"/>
      <c r="D261" s="69"/>
      <c r="E261" s="68"/>
      <c r="F261" s="69"/>
      <c r="G261" s="80"/>
    </row>
    <row r="262" spans="1:7">
      <c r="A262" s="68"/>
      <c r="B262" s="69"/>
      <c r="C262" s="69"/>
      <c r="D262" s="69"/>
      <c r="E262" s="68"/>
      <c r="F262" s="69"/>
      <c r="G262" s="80"/>
    </row>
    <row r="263" spans="1:7">
      <c r="A263" s="68"/>
      <c r="B263" s="69"/>
      <c r="C263" s="69"/>
      <c r="D263" s="69"/>
      <c r="E263" s="68"/>
      <c r="F263" s="69"/>
      <c r="G263" s="80"/>
    </row>
    <row r="264" spans="1:7">
      <c r="A264" s="68"/>
      <c r="B264" s="69"/>
      <c r="C264" s="69"/>
      <c r="D264" s="69"/>
      <c r="E264" s="68"/>
      <c r="F264" s="69"/>
      <c r="G264" s="80"/>
    </row>
  </sheetData>
  <mergeCells count="2">
    <mergeCell ref="A2:G2"/>
    <mergeCell ref="F3:G3"/>
  </mergeCells>
  <printOptions horizontalCentered="1"/>
  <pageMargins left="0.590277777777778" right="0.590277777777778" top="0.865972222222222" bottom="0.786805555555556" header="0.472222222222222" footer="0.389583333333333"/>
  <pageSetup paperSize="9" scale="96" firstPageNumber="117" fitToHeight="0" orientation="portrait" useFirstPageNumber="1" horizontalDpi="600" verticalDpi="600"/>
  <headerFooter alignWithMargins="0" scaleWithDoc="0" differentOddEven="1">
    <oddFooter>&amp;R&amp;16— &amp;P —</oddFooter>
    <evenFooter>&amp;L&amp;16—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24财政预算安排需支出表4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2024-05-29T10:55:05Z</dcterms:created>
  <dcterms:modified xsi:type="dcterms:W3CDTF">2024-05-29T10:55:44Z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