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90"/>
  </bookViews>
  <sheets>
    <sheet name="25财政预算安排需支出表4" sheetId="2" r:id="rId1"/>
    <sheet name="Sheet1" sheetId="1" r:id="rId2"/>
  </sheets>
  <externalReferences>
    <externalReference r:id="rId3"/>
    <externalReference r:id="rId4"/>
    <externalReference r:id="rId5"/>
    <externalReference r:id="rId6"/>
  </externalReferences>
  <definedNames>
    <definedName name="Database" hidden="1">#REF!</definedName>
    <definedName name="Print_Area_MI">#REF!</definedName>
    <definedName name="_xlnm.Print_Titles" localSheetId="0">'25财政预算安排需支出表4'!$A$1:$IV$4</definedName>
    <definedName name="地区名称">#REF!</definedName>
    <definedName name="字段D005.C.30">'[2]888'!#REF!</definedName>
    <definedName name="字段TZ01.C.20">'[2]888'!#REF!</definedName>
    <definedName name="字段本期贷方.N.20.2">'[2]888'!#REF!</definedName>
    <definedName name="字段本期借方.N.20.2">'[2]888'!#REF!</definedName>
    <definedName name="字段本月贷方.N.20.2">'[2]888'!#REF!</definedName>
    <definedName name="字段本月借方.N.20.2">'[2]888'!#REF!</definedName>
    <definedName name="字段拨款金额.N.16.2">#REF!</definedName>
    <definedName name="字段科目名称.C.50">#REF!</definedName>
    <definedName name="字段审批文件.C.30">#REF!</definedName>
    <definedName name="字段未拨金额.N.16.2">#REF!</definedName>
    <definedName name="字段文件日期.C.11">#REF!</definedName>
    <definedName name="字段预算单位.C.30">#REF!</definedName>
    <definedName name="字段预算科目.C.10">#REF!</definedName>
    <definedName name="字段预算指标.N.16.2">#REF!</definedName>
    <definedName name="字段资金性质.C.10">#REF!</definedName>
    <definedName name="전">#REF!</definedName>
    <definedName name="주택사업본부">#REF!</definedName>
    <definedName name="철구사업본부">#REF!</definedName>
  </definedNames>
  <calcPr calcId="144525"/>
</workbook>
</file>

<file path=xl/sharedStrings.xml><?xml version="1.0" encoding="utf-8"?>
<sst xmlns="http://schemas.openxmlformats.org/spreadsheetml/2006/main" count="1271" uniqueCount="508">
  <si>
    <t>附件4:</t>
  </si>
  <si>
    <t>2025年财政预算安排表（需支出部分）</t>
  </si>
  <si>
    <t>单位：万元</t>
  </si>
  <si>
    <t>项目</t>
  </si>
  <si>
    <t>资金使用
单位</t>
  </si>
  <si>
    <t>财政主管股室</t>
  </si>
  <si>
    <t>支出内容</t>
  </si>
  <si>
    <t>功能分类科目及支出编码</t>
  </si>
  <si>
    <t>经济分类科目及支出编码</t>
  </si>
  <si>
    <t>金额</t>
  </si>
  <si>
    <t>一、一般公共服务</t>
  </si>
  <si>
    <t>原县企业统计人员管理服务中心聘用人员“四险一金”等遗留问题</t>
  </si>
  <si>
    <t>统计局</t>
  </si>
  <si>
    <t>行财股</t>
  </si>
  <si>
    <t>2010505一般公共服务支出-统计信息事务-专项统计业务</t>
  </si>
  <si>
    <t>50501工资福利支出</t>
  </si>
  <si>
    <t>2025年度1%人口抽样调查等经费</t>
  </si>
  <si>
    <t>2010508一般公共服务支出-统计信息事务-统计抽样调查</t>
  </si>
  <si>
    <t>50299其他商品和服务支出</t>
  </si>
  <si>
    <t>县乡机关事业单位办公设备更新AK项目县级配套</t>
  </si>
  <si>
    <t>县委办</t>
  </si>
  <si>
    <t>2010302一般公共服务支出-政府办公厅(室）及相关机构事务-一般行政管理事务</t>
  </si>
  <si>
    <t>50502商品和服务支出</t>
  </si>
  <si>
    <t>公共信用信息共享平台服务费</t>
  </si>
  <si>
    <t>发展和改革局</t>
  </si>
  <si>
    <t>经建股</t>
  </si>
  <si>
    <t>2010499其他发展改革事务支出</t>
  </si>
  <si>
    <t>招商引资专项</t>
  </si>
  <si>
    <t>招商引资服务中心</t>
  </si>
  <si>
    <t>2011308招商引资</t>
  </si>
  <si>
    <t>50799对企业补助</t>
  </si>
  <si>
    <t>公务员、农村党员、大学生村官教育培训工作经费</t>
  </si>
  <si>
    <t>组织部</t>
  </si>
  <si>
    <t>2013299一般公共服务支出-组织事务-其他组织事务支出</t>
  </si>
  <si>
    <t>50203培训费</t>
  </si>
  <si>
    <t>全县荣誉退休及先进集体和个人表彰等经费</t>
  </si>
  <si>
    <t>50201办公经费</t>
  </si>
  <si>
    <t>人才培训、宣传、工作、招才引智工作经费</t>
  </si>
  <si>
    <t>农村两委主干生活补助</t>
  </si>
  <si>
    <t>2013699一般公共服务支出-其他共产党事务支出-其他共产党事务支出</t>
  </si>
  <si>
    <t>50901社会福利和救助</t>
  </si>
  <si>
    <t>“湫虹e线”运行经费</t>
  </si>
  <si>
    <t>社会治安综合治理</t>
  </si>
  <si>
    <t>政法委</t>
  </si>
  <si>
    <t>法学会工作经费、扫黑除恶经费</t>
  </si>
  <si>
    <t xml:space="preserve">法学会工作经费、扫黑除恶经费 </t>
  </si>
  <si>
    <t>个体工商户创业补助资金</t>
  </si>
  <si>
    <t>行政审批服务管理局</t>
  </si>
  <si>
    <t>2013899一般公共服务支出-市场监督管理事务-其他市场监督管理事务</t>
  </si>
  <si>
    <t>个体工商户保险资金</t>
  </si>
  <si>
    <t>市场监督管理局</t>
  </si>
  <si>
    <t>四、公共安全支出</t>
  </si>
  <si>
    <t>办案200万元、扫黑10万元、维修90万元、办公100万元</t>
  </si>
  <si>
    <t>公安局</t>
  </si>
  <si>
    <t>2040299公共安全支出-公安-其他公安支出</t>
  </si>
  <si>
    <t>局机关和派出所用电、“煤改电”取暖用电100万元、辅警值班伙食补贴50万元、党建活动经费20万元、购置费30万元</t>
  </si>
  <si>
    <t>公安部门</t>
  </si>
  <si>
    <t>第二批辅警工资、保险公安424.34万元、交警599.64万元</t>
  </si>
  <si>
    <t>2040202公共安全支出-公安-一般行政管理事务</t>
  </si>
  <si>
    <t>五、教育支出</t>
  </si>
  <si>
    <t>三保小计</t>
  </si>
  <si>
    <t>困难生幼儿资助支出</t>
  </si>
  <si>
    <t>教体局</t>
  </si>
  <si>
    <t>2050201教育-普通教育-学前教育</t>
  </si>
  <si>
    <t>50999其他对个人和家庭的补助</t>
  </si>
  <si>
    <t>小学公用经费</t>
  </si>
  <si>
    <t>教科局</t>
  </si>
  <si>
    <t>城乡义务教育公用经费保障</t>
  </si>
  <si>
    <t>2050299教育支出-普通教育-其他普通教育</t>
  </si>
  <si>
    <t>初中公用经费</t>
  </si>
  <si>
    <t>义务教育阶段特殊教育学校随班就读残疾学生生均公用经费</t>
  </si>
  <si>
    <t>农村小学寄宿制贫困学生补助支出</t>
  </si>
  <si>
    <t>农村中小学寄宿制贫困学生补助支出</t>
  </si>
  <si>
    <t>2050202教育支出-普通教育-小学教育</t>
  </si>
  <si>
    <t>农村初中寄宿制贫困学生补助支出</t>
  </si>
  <si>
    <t>高中困难生助学金</t>
  </si>
  <si>
    <t>普通高中国家助学金</t>
  </si>
  <si>
    <t>2050204教育支出-普通教育-高中教育</t>
  </si>
  <si>
    <t>50902助学金</t>
  </si>
  <si>
    <t>高中困难生免学费</t>
  </si>
  <si>
    <t>普通高中国家免学费</t>
  </si>
  <si>
    <t>中等职业学校国家助学金</t>
  </si>
  <si>
    <t>2050302教育支出-职业教育-中等职业教育</t>
  </si>
  <si>
    <t>中等职业学校免学费</t>
  </si>
  <si>
    <t>普通高中公用经费</t>
  </si>
  <si>
    <t>幼儿公用经费</t>
  </si>
  <si>
    <t>原民办教师教龄补贴</t>
  </si>
  <si>
    <t>非三保小计</t>
  </si>
  <si>
    <t>小学公用经费转移支付</t>
  </si>
  <si>
    <t>初中公用经费转移支付</t>
  </si>
  <si>
    <t>幼儿营养餐加工费</t>
  </si>
  <si>
    <t>幼儿营养餐加工配送</t>
  </si>
  <si>
    <t>50999其他对个人和家庭补助</t>
  </si>
  <si>
    <t>幼儿营养餐从业人员工资</t>
  </si>
  <si>
    <t>幼儿营养餐支出</t>
  </si>
  <si>
    <t>临时聘用幼儿教师工资</t>
  </si>
  <si>
    <t>幼儿保教费</t>
  </si>
  <si>
    <t>农村公办中小学寄宿生免费就餐</t>
  </si>
  <si>
    <t>公办农村中小学低年级租房补助</t>
  </si>
  <si>
    <t>小学寄宿生交通费支出</t>
  </si>
  <si>
    <t>民办教师补助（县聘代教）转移支付</t>
  </si>
  <si>
    <t>高中困难生生活补助</t>
  </si>
  <si>
    <t>绩效增量</t>
  </si>
  <si>
    <t>督导经费</t>
  </si>
  <si>
    <t>课后服务经费</t>
  </si>
  <si>
    <t>班主任津贴</t>
  </si>
  <si>
    <t>少先队辅导员绩效、工作经费</t>
  </si>
  <si>
    <t>代课费</t>
  </si>
  <si>
    <t>教师素质提升费用</t>
  </si>
  <si>
    <t>中学生军训经费</t>
  </si>
  <si>
    <t>中小学营养餐加工配送</t>
  </si>
  <si>
    <t>中小学营养餐从业人员工资</t>
  </si>
  <si>
    <t>营养改善计划配餐加工配送费、营养师补助</t>
  </si>
  <si>
    <t>中小学免费就餐加工配送</t>
  </si>
  <si>
    <t>中小学免费就餐从业人员工资</t>
  </si>
  <si>
    <t>一县一策：考取中职、高职建档立卡生活费补助</t>
  </si>
  <si>
    <t>利民学校民转公补贴资金</t>
  </si>
  <si>
    <t>中小学特岗工资</t>
  </si>
  <si>
    <t>未入编特岗教师2025年社保经费</t>
  </si>
  <si>
    <t>（2080505）社会保障和就业支出-行政事业单位养老支出-机关事业单位基本养老保险缴费支出</t>
  </si>
  <si>
    <t>教育保安工资</t>
  </si>
  <si>
    <t>保安工资</t>
  </si>
  <si>
    <t>中等职业学校困难生生活补助</t>
  </si>
  <si>
    <t>2050399教育支出-职业教育-其他职业教育支出</t>
  </si>
  <si>
    <t>农村体育活动2024年县级配套</t>
  </si>
  <si>
    <t>2079999文化旅游体育与传媒支出-其他文化旅游体育与传媒支出-其他文化旅游体育与传媒支出</t>
  </si>
  <si>
    <t>教育附加安排</t>
  </si>
  <si>
    <t>预算股</t>
  </si>
  <si>
    <t>其他教育附加支出（当年收入)</t>
  </si>
  <si>
    <t>2050901教育支出-教育费附加安排的支出-农村中小学校舍建设</t>
  </si>
  <si>
    <t>50302基础设施建设</t>
  </si>
  <si>
    <t>其他教育附加支出(上年结余)</t>
  </si>
  <si>
    <t>七、文化旅游体育与传媒支出</t>
  </si>
  <si>
    <t>三馆一站免费开放补助资金</t>
  </si>
  <si>
    <t>文化和旅游局</t>
  </si>
  <si>
    <t>2070199文化旅游体育与传媒支出-文化和旅游-其他文化和旅游支出</t>
  </si>
  <si>
    <t>八、社会保障和就业支出</t>
  </si>
  <si>
    <t>企业改制退休补贴</t>
  </si>
  <si>
    <t>供销总公司、中小企业服务中心、国有资产事业中心、工业和信息化局、城镇集体工业联合社、工信及科技局、粮食和物资储备中心</t>
  </si>
  <si>
    <t>企业改制退休补助</t>
  </si>
  <si>
    <t>2080601企业关闭破产补助</t>
  </si>
  <si>
    <t>50799其他对企业补贴</t>
  </si>
  <si>
    <t>机关事业单位养老保险补助</t>
  </si>
  <si>
    <t>机关保险中心</t>
  </si>
  <si>
    <t>社保股</t>
  </si>
  <si>
    <t>2080507-对机关事业单位养老保险基金的补助</t>
  </si>
  <si>
    <t>51002-对社会保险基金补助</t>
  </si>
  <si>
    <t>义务兵家庭优待金</t>
  </si>
  <si>
    <t>军人事务局</t>
  </si>
  <si>
    <t>2080805-义务兵优待</t>
  </si>
  <si>
    <t>50999-其他对个人和家庭的补助</t>
  </si>
  <si>
    <t>烈士纪念设施日常运行管护费</t>
  </si>
  <si>
    <t>2080808-褒扬纪念</t>
  </si>
  <si>
    <t>50299-其他商品和服务支出</t>
  </si>
  <si>
    <t>优抚县级配套资金</t>
  </si>
  <si>
    <t>2080899-其他优抚支出</t>
  </si>
  <si>
    <t>50901-社会福利和救助</t>
  </si>
  <si>
    <t>自主就业退役士兵一次性经济补助</t>
  </si>
  <si>
    <t>2080901-社会保障和就业支出-退役安置-退役士兵安置</t>
  </si>
  <si>
    <t>50999-其他对个人和家庭补助</t>
  </si>
  <si>
    <t>企业军转干部工资</t>
  </si>
  <si>
    <t xml:space="preserve"> 企业军转干部工资</t>
  </si>
  <si>
    <t>2080905-军队转业干部安置</t>
  </si>
  <si>
    <t>符合政府安置退役士兵待安置期间生活补助及社保接续</t>
  </si>
  <si>
    <t>2080999-其他退役安置支出</t>
  </si>
  <si>
    <t>现役、退役军人立功受奖经费</t>
  </si>
  <si>
    <t>安置历史遗留问题退役士兵就业工资、转业志愿兵及其他人员补助</t>
  </si>
  <si>
    <t>两参人员、89790部队、8042部队及其他人员救助等支出</t>
  </si>
  <si>
    <t>2082001-临时救助</t>
  </si>
  <si>
    <t>退役军人困难援助</t>
  </si>
  <si>
    <t>退役军人专职联络员及城镇义务兵信访矛盾纠纷排查员补助</t>
  </si>
  <si>
    <t>2082803-社会保障和就业支出-退役军人管理事务-机关服务</t>
  </si>
  <si>
    <t>村（社区）退役军人服务站服务体系建设工作经费</t>
  </si>
  <si>
    <t>2082803-机关服务</t>
  </si>
  <si>
    <t>节日慰问支出</t>
  </si>
  <si>
    <t>“七一、八一、春节”等节日慰问</t>
  </si>
  <si>
    <t>2082804-拥军优属</t>
  </si>
  <si>
    <t>信访维稳经费</t>
  </si>
  <si>
    <t>信访稳定费用</t>
  </si>
  <si>
    <t>2082899-其他退役军人事务管理支出</t>
  </si>
  <si>
    <t>优抚对象医疗补助</t>
  </si>
  <si>
    <t>优抚门诊、医疗救助、代缴医疗保险</t>
  </si>
  <si>
    <t>2101401-优抚对象医疗补助</t>
  </si>
  <si>
    <t>孤儿与事实无人抚养儿童保障</t>
  </si>
  <si>
    <t>民政局</t>
  </si>
  <si>
    <t>2081001-儿童福利</t>
  </si>
  <si>
    <t>城市最低生活保障救助</t>
  </si>
  <si>
    <t>城市最低生活保障救助支出</t>
  </si>
  <si>
    <t>2081901-城市最低生活保障金支出</t>
  </si>
  <si>
    <t>农村最低生活保障救助</t>
  </si>
  <si>
    <t>农村最低生活保障救助支出</t>
  </si>
  <si>
    <t>2081902-农村最低生活保障金支出</t>
  </si>
  <si>
    <t>临时救助</t>
  </si>
  <si>
    <t>2082001-临时救助支出</t>
  </si>
  <si>
    <t>流浪乞讨救助</t>
  </si>
  <si>
    <t>2082002-流浪乞讨人员救助支出</t>
  </si>
  <si>
    <t>城市特困人员救助供养</t>
  </si>
  <si>
    <t>2082101-城市特困人员救助供养支出</t>
  </si>
  <si>
    <t>农村特困人员救助供养</t>
  </si>
  <si>
    <t>2082102-农村特困人员救助供养支出</t>
  </si>
  <si>
    <t>老年人高龄津贴</t>
  </si>
  <si>
    <t>80周岁以上老年人高龄津贴</t>
  </si>
  <si>
    <t>2081002-老年福利</t>
  </si>
  <si>
    <t>老年人日间照料中心运行经费</t>
  </si>
  <si>
    <t>2081006-养老服务</t>
  </si>
  <si>
    <t>59908-对民间非盈利组织和群众性自治组织补贴</t>
  </si>
  <si>
    <t>民办养老机构运营补助</t>
  </si>
  <si>
    <t>夕阳红等敬老院运营补助</t>
  </si>
  <si>
    <t>重度残疾人护理补贴</t>
  </si>
  <si>
    <t>2081107-残疾人生活和护理补贴</t>
  </si>
  <si>
    <t>三、四级智力、精神残疾人护理补贴</t>
  </si>
  <si>
    <t>困难残疾人生活补贴</t>
  </si>
  <si>
    <t>低保边缘户残疾人生活补贴</t>
  </si>
  <si>
    <t>适龄青年结婚奖励</t>
  </si>
  <si>
    <t>2080202-一般行政管理事务</t>
  </si>
  <si>
    <t>殡葬服务中心运行经费</t>
  </si>
  <si>
    <t>殡葬服务中心</t>
  </si>
  <si>
    <t>2081004-殡葬</t>
  </si>
  <si>
    <t>持证残疾人基本状况调查工作经费</t>
  </si>
  <si>
    <t>残联</t>
  </si>
  <si>
    <t>2081105-残疾人就业</t>
  </si>
  <si>
    <t>困难重度残疾人家庭无障碍改造项目经费</t>
  </si>
  <si>
    <t>困难、重度残疾人家庭无障碍改造项目经费</t>
  </si>
  <si>
    <t>50903-个人农业生产补贴</t>
  </si>
  <si>
    <t>重度一二级残疾人代缴城乡居民基本医疗保险费</t>
  </si>
  <si>
    <t>2081199-其他残疾人事业支出</t>
  </si>
  <si>
    <t>2024年度残疾人人身意外伤害及疾病身故保险费</t>
  </si>
  <si>
    <t>企业离退休人员养老金</t>
  </si>
  <si>
    <t>社保中心</t>
  </si>
  <si>
    <t>2082601-财政对企业职工基本养老保险补贴</t>
  </si>
  <si>
    <t>城乡居民养老保险</t>
  </si>
  <si>
    <t>2082602-财政对城乡居民养老保险基金的补助</t>
  </si>
  <si>
    <t>城乡居民补充养老保险</t>
  </si>
  <si>
    <t>2082790-财政对城乡居民补充养老保险基金的补助</t>
  </si>
  <si>
    <t>十、卫生健康支出</t>
  </si>
  <si>
    <t>门诊诊察费补助</t>
  </si>
  <si>
    <t>人民医院     中医院</t>
  </si>
  <si>
    <t>免收门诊诊察费补助</t>
  </si>
  <si>
    <t>2100299-其他公立医院支出</t>
  </si>
  <si>
    <t>50502-商品和服务支出</t>
  </si>
  <si>
    <t>在岗乡村医生补助</t>
  </si>
  <si>
    <t>卫健局</t>
  </si>
  <si>
    <t>2100399-其他基层医疗卫生机构支出</t>
  </si>
  <si>
    <t>基本公共卫生服务经费</t>
  </si>
  <si>
    <t>2100408-基本公共卫生服务</t>
  </si>
  <si>
    <t>免费婚前医学检查</t>
  </si>
  <si>
    <t>免费婚前医学检查工作经费</t>
  </si>
  <si>
    <t>2100499-其他公共卫生支出</t>
  </si>
  <si>
    <t>5050299-商品和服务支出</t>
  </si>
  <si>
    <t>免费产前筛查与诊断服务</t>
  </si>
  <si>
    <t>免费产前筛查与诊断工作经费</t>
  </si>
  <si>
    <t>计生服务员报酬</t>
  </si>
  <si>
    <t>村及社区计生服务员报酬</t>
  </si>
  <si>
    <t>2100717-计划生育服务</t>
  </si>
  <si>
    <t>农村部分计划生育家庭奖励扶助</t>
  </si>
  <si>
    <t>农村独生子女父母奖励费</t>
  </si>
  <si>
    <t>全国计划生育特别扶助制度</t>
  </si>
  <si>
    <t>老年村医退养</t>
  </si>
  <si>
    <t>2109999-其他卫生健康支出</t>
  </si>
  <si>
    <t>村卫生室基本药物制度</t>
  </si>
  <si>
    <t>59908对民间非营利组织和群众性自治组织补贴</t>
  </si>
  <si>
    <t>村卫生室运行费</t>
  </si>
  <si>
    <t>2109999其他卫生健康支出</t>
  </si>
  <si>
    <t>生育补贴</t>
  </si>
  <si>
    <t>2100799—其他计划生育事务支出</t>
  </si>
  <si>
    <t>普惠托育服务补贴</t>
  </si>
  <si>
    <t>城乡居民基本医疗保险</t>
  </si>
  <si>
    <t>医疗保险中心</t>
  </si>
  <si>
    <t>城镇居民基本医疗保险</t>
  </si>
  <si>
    <t>2101202财政对城乡居民基本医疗保险基金的补助</t>
  </si>
  <si>
    <t>51002对社会保险基金补助</t>
  </si>
  <si>
    <t>十一、节能环保支出</t>
  </si>
  <si>
    <t>供热补贴</t>
  </si>
  <si>
    <t>城乡和建设管理局</t>
  </si>
  <si>
    <t>资环股</t>
  </si>
  <si>
    <t>集中供热补贴</t>
  </si>
  <si>
    <t>2110301污染防治-大气</t>
  </si>
  <si>
    <t>乡镇污水收集转运补贴</t>
  </si>
  <si>
    <t>生态环境局</t>
  </si>
  <si>
    <t>13乡镇112村的乡村生活污水转运任务</t>
  </si>
  <si>
    <t>2110302污染防治-水体</t>
  </si>
  <si>
    <t>一泓清水入黄河</t>
  </si>
  <si>
    <t>国家生态功能区黄河一级支流湫水河流域三交镇生活污水收集与处理工程项目县级配套</t>
  </si>
  <si>
    <t>污水处理厂运营费用</t>
  </si>
  <si>
    <t>垃圾清运费用</t>
  </si>
  <si>
    <t>垃圾清运</t>
  </si>
  <si>
    <t>2110402农村环境保护</t>
  </si>
  <si>
    <t>2019年度临县贫困村提升工程（农村环境整治）项目</t>
  </si>
  <si>
    <t>城乡环境建设有限公司2019年度临县贫困村提升工程（还本10000万元+付息170万元）</t>
  </si>
  <si>
    <t>十二、城乡社区支出</t>
  </si>
  <si>
    <t>社区运转经费</t>
  </si>
  <si>
    <t>2120199城乡社区支出-城乡社区管理事务-其他城乡社区管理事务</t>
  </si>
  <si>
    <t>城市维护费</t>
  </si>
  <si>
    <t>2120303-小城镇基础设施建设</t>
  </si>
  <si>
    <t>临县2021年城区基础设施建设项目</t>
  </si>
  <si>
    <t>1、2021年城区基础设施建设（还本300万元+付息550万元）；
2、城区雨污分流建设（还本460万元+付息410万元）；</t>
  </si>
  <si>
    <t>培训费</t>
  </si>
  <si>
    <t>2024年城镇燃气安全监管及培训685人，培训费19.18万元；2025年城镇燃气安全监管及需培训833人，培训费34.98万元。合计54.16万元；2025年安全工作培训指导20万元。</t>
  </si>
  <si>
    <t>2129999其他此项社区支出</t>
  </si>
  <si>
    <t>十三、农林水支出</t>
  </si>
  <si>
    <t>国土绿化试点示范项目</t>
  </si>
  <si>
    <t>林业局</t>
  </si>
  <si>
    <t>2130299其他林业和草原支出</t>
  </si>
  <si>
    <t>2025年阳坡水库、曹家岭水库经营权收购项目农发行贷款应付本息</t>
  </si>
  <si>
    <t>水利局</t>
  </si>
  <si>
    <t>农财股</t>
  </si>
  <si>
    <t>2025年阳坡水库、曹家岭水库经营权收购项目农发行贷款应付利息</t>
  </si>
  <si>
    <t>2130399其他水利支出</t>
  </si>
  <si>
    <t>50702利息补贴</t>
  </si>
  <si>
    <t>县级财政衔接推进乡村振兴补助资金</t>
  </si>
  <si>
    <t>农业局等相关单位</t>
  </si>
  <si>
    <t>产业基地基础设施建设、乡村旅游重点村建设等</t>
  </si>
  <si>
    <t>2130599其他巩固脱贫攻坚成果衔接乡村振兴支出</t>
  </si>
  <si>
    <t>2025年老农机人员、老会计生活补助</t>
  </si>
  <si>
    <t>现代农业发展服务中心</t>
  </si>
  <si>
    <t>2130126农村社会事业</t>
  </si>
  <si>
    <t>第一书记办公费57.5万元、培训费18.5万元、生活、交通、通讯补贴230万元、软弱涣散村第一书记工作经费和第一书记补助45万元</t>
  </si>
  <si>
    <t>下乡办</t>
  </si>
  <si>
    <t>2130599-农林水支出-巩固脱贫攻坚成果衔接乡村振兴-其他巩固脱贫攻坚成果衔接乡村振兴支出</t>
  </si>
  <si>
    <t>50903对个人和家庭的补助-个人农业生产补贴</t>
  </si>
  <si>
    <t>农村选派干部工作经费及生活补助</t>
  </si>
  <si>
    <t>农村选派干部到村任职生活、交通、通讯补贴</t>
  </si>
  <si>
    <t>县直工作队经费</t>
  </si>
  <si>
    <t>县直工作队大队长工作经费</t>
  </si>
  <si>
    <t>县直工作队队员补助</t>
  </si>
  <si>
    <t>工作队培训费</t>
  </si>
  <si>
    <t>种植业、养殖业、红枣保险保费</t>
  </si>
  <si>
    <t>农业局、畜牧局、红枣产业局</t>
  </si>
  <si>
    <t>种植业、养殖业保险保费</t>
  </si>
  <si>
    <t>2130803农业保险保费补贴</t>
  </si>
  <si>
    <t>森林保险保费</t>
  </si>
  <si>
    <t>创业担保 贴息资金</t>
  </si>
  <si>
    <t>创业就业服务中小</t>
  </si>
  <si>
    <t>2010804创业担保贷款贴息及奖补</t>
  </si>
  <si>
    <t>村级运转经费</t>
  </si>
  <si>
    <t>行政村</t>
  </si>
  <si>
    <t>综合股</t>
  </si>
  <si>
    <t>村级转移支付补助</t>
  </si>
  <si>
    <t>2130705对村民委员会和村党支部的补助</t>
  </si>
  <si>
    <t>59908对民间非营利组织和群众性自治组织补贴支出</t>
  </si>
  <si>
    <t>十四、交通运输支出</t>
  </si>
  <si>
    <t>农村公路养护</t>
  </si>
  <si>
    <t>交通局</t>
  </si>
  <si>
    <t>2140106交通运输支出-公路水路运输-公路养护</t>
  </si>
  <si>
    <t>公交运营补贴</t>
  </si>
  <si>
    <t>(2149901)交通运输-其他交通运输支出-公共交通运营补助</t>
  </si>
  <si>
    <t>50799其他对企业补助</t>
  </si>
  <si>
    <t>临县贫困村提升工程（农村公路）项目利息</t>
  </si>
  <si>
    <t>2149999其他交通运输支出</t>
  </si>
  <si>
    <t>十五、资源勘探信息等支出</t>
  </si>
  <si>
    <t>解决企业遗留问题</t>
  </si>
  <si>
    <t>城镇集体工业联合社</t>
  </si>
  <si>
    <t>2150299其他制造业支出</t>
  </si>
  <si>
    <t>民营企业项目支持资金</t>
  </si>
  <si>
    <t>中小企业服务中心</t>
  </si>
  <si>
    <t>2150899其他支持中小企业发展和管理支出</t>
  </si>
  <si>
    <t>十六、商业服务业等支出</t>
  </si>
  <si>
    <t>乐购吕梁聚力首季促消费资金</t>
  </si>
  <si>
    <t>工信和科技局</t>
  </si>
  <si>
    <t>2160299其他商业流通事务支出</t>
  </si>
  <si>
    <t>二十、自然资源海洋气象等支出</t>
  </si>
  <si>
    <t>贫困村提升工程</t>
  </si>
  <si>
    <t>自然资源局</t>
  </si>
  <si>
    <t>易地扶贫搬迁安置旧房拆除复垦项目（还本6000万元+付息750万元）；</t>
  </si>
  <si>
    <t>2200106自然资源利用与保护</t>
  </si>
  <si>
    <t>采煤沉陷区旧房拆除及土地复垦</t>
  </si>
  <si>
    <t>二十一、住房保障支出</t>
  </si>
  <si>
    <t>棚户区改造项目</t>
  </si>
  <si>
    <t>1、安业棚户区改造（付息410万元）；
2、城北东关棚户区改造（付息1050万元）；</t>
  </si>
  <si>
    <t>2210103棚户区改造</t>
  </si>
  <si>
    <t>二十二、粮油物资储备支出</t>
  </si>
  <si>
    <t>县级储备粮及利息费用</t>
  </si>
  <si>
    <t>粮食和物资储备中心</t>
  </si>
  <si>
    <t>县级储备粮、轮换费用、增加储备粮费用及利息费用</t>
  </si>
  <si>
    <t>2220401储备粮补贴</t>
  </si>
  <si>
    <t>50701费用补贴</t>
  </si>
  <si>
    <t>二十三、应急管理支出</t>
  </si>
  <si>
    <t>应急管理专家技术服务费</t>
  </si>
  <si>
    <t>应急管理局</t>
  </si>
  <si>
    <t>2240106安全监管</t>
  </si>
  <si>
    <t xml:space="preserve"> 50205委托业务费                                                </t>
  </si>
  <si>
    <t>应急值班补贴、应急救援补贴</t>
  </si>
  <si>
    <t>临县应急管理局</t>
  </si>
  <si>
    <t>2240199其他应急应急管理支出</t>
  </si>
  <si>
    <t>消防协管经费</t>
  </si>
  <si>
    <t>消防救援大队</t>
  </si>
  <si>
    <t>2240299其他消防救援支出</t>
  </si>
  <si>
    <t>二十七、预备费</t>
  </si>
  <si>
    <t>预备费</t>
  </si>
  <si>
    <t>各有关单位</t>
  </si>
  <si>
    <t>227预备费</t>
  </si>
  <si>
    <t>51401预备费</t>
  </si>
  <si>
    <t>二十九、其他支出</t>
  </si>
  <si>
    <t>预留个人部分增资</t>
  </si>
  <si>
    <t>各预算单位</t>
  </si>
  <si>
    <t>预留调资等个人部分增资</t>
  </si>
  <si>
    <t>2290201年初预留</t>
  </si>
  <si>
    <t>50102工资奖金津补贴</t>
  </si>
  <si>
    <t>会议费预留</t>
  </si>
  <si>
    <t>有关单位</t>
  </si>
  <si>
    <t>预留会议费</t>
  </si>
  <si>
    <t>51402预留</t>
  </si>
  <si>
    <t>预留接待费</t>
  </si>
  <si>
    <t>50206公务接待费</t>
  </si>
  <si>
    <t>车辆运行维护费</t>
  </si>
  <si>
    <t>各相关单位</t>
  </si>
  <si>
    <t>预留机关公务车运行维护费用</t>
  </si>
  <si>
    <t>50303公务用车购置</t>
  </si>
  <si>
    <t>车辆购置费</t>
  </si>
  <si>
    <t>预留机关购置公务车费用</t>
  </si>
  <si>
    <t>重点项目及项目配套</t>
  </si>
  <si>
    <t>三十二、债务付息支出</t>
  </si>
  <si>
    <t>一般债务付息支出</t>
  </si>
  <si>
    <t>上级财政</t>
  </si>
  <si>
    <t>债务付息支出</t>
  </si>
  <si>
    <t>2320301地方政府一般债券付息支出</t>
  </si>
  <si>
    <t>51101国内债务付息</t>
  </si>
  <si>
    <t>节水项目债务付息支出</t>
  </si>
  <si>
    <t>世行办</t>
  </si>
  <si>
    <t>2320303债务付息支出-地方政府一般债务付息支出-地方政府向国际组织借款付息支出</t>
  </si>
  <si>
    <t>51102国外债务付息</t>
  </si>
  <si>
    <t>林业项目债务付息支出</t>
  </si>
  <si>
    <t>日元项目债务付息支出</t>
  </si>
  <si>
    <t>三十三、债务发行费用</t>
  </si>
  <si>
    <t>债务发行费用</t>
  </si>
  <si>
    <t>23303地方政府一般债务发行费用支出</t>
  </si>
  <si>
    <t>51103国内债务发行费用</t>
  </si>
  <si>
    <t>公共预算财政安排需支出合计</t>
  </si>
  <si>
    <t>122521.88上年</t>
  </si>
  <si>
    <t>公共预算财政安排已支出合计</t>
  </si>
  <si>
    <t>92648.33上年</t>
  </si>
  <si>
    <t>公共预算单位安排合计</t>
  </si>
  <si>
    <t>160983.794079上年</t>
  </si>
  <si>
    <t>当年人员类134749万元、运转类35581万元。</t>
  </si>
  <si>
    <t>县级支出总计</t>
  </si>
  <si>
    <t>376154上年</t>
  </si>
  <si>
    <t>三十、转移性支出</t>
  </si>
  <si>
    <t>上解支出</t>
  </si>
  <si>
    <t>省市财政</t>
  </si>
  <si>
    <t>7915上年</t>
  </si>
  <si>
    <t>生态环境机构经费基数上划</t>
  </si>
  <si>
    <t>吕梁机场航线补贴</t>
  </si>
  <si>
    <t>民间艺术团基数下划</t>
  </si>
  <si>
    <t>政府专职消防员上划</t>
  </si>
  <si>
    <t>消防队奖金及社保</t>
  </si>
  <si>
    <t>209国道改线工程</t>
  </si>
  <si>
    <t>医疗卫生基数划转专项上解</t>
  </si>
  <si>
    <t>公共文化基数划转专项上解</t>
  </si>
  <si>
    <t>国防基数划转专项上解</t>
  </si>
  <si>
    <t>义务兵家庭优待金上解</t>
  </si>
  <si>
    <t>援疆资金专项上解</t>
  </si>
  <si>
    <t>水资源税专项上解</t>
  </si>
  <si>
    <t>市县法院检察院上划基数结算</t>
  </si>
  <si>
    <t>增值税留抵退税省级调库</t>
  </si>
  <si>
    <t>可再生能源电价</t>
  </si>
  <si>
    <t>社保领域支出基数上解</t>
  </si>
  <si>
    <t>教育领域支出基数上解</t>
  </si>
  <si>
    <t>文化领域支出基数上解</t>
  </si>
  <si>
    <t>收入基数上解</t>
  </si>
  <si>
    <t>三十一、债务还本支出</t>
  </si>
  <si>
    <t>一般债券还本支出</t>
  </si>
  <si>
    <t>2021年到期政府一般债券还本</t>
  </si>
  <si>
    <t>2310301地方政府一般债券还本支出</t>
  </si>
  <si>
    <t>51201国内债务还本</t>
  </si>
  <si>
    <t>日元项目债务还本支出</t>
  </si>
  <si>
    <t>日元项目工程贷款还本</t>
  </si>
  <si>
    <t>2310302地方政府向外国政府还本支出</t>
  </si>
  <si>
    <t>林业项目债务还本支出</t>
  </si>
  <si>
    <t>2310303地方政府向国际组织还本支出</t>
  </si>
  <si>
    <t>节水项目债务还本支出</t>
  </si>
  <si>
    <t>世行节水工程贷款还本</t>
  </si>
  <si>
    <t>支出总计</t>
  </si>
  <si>
    <t>388709上年</t>
  </si>
  <si>
    <t>十二、城乡社区事务</t>
  </si>
  <si>
    <t>国有土地出让权收入安排的支出</t>
  </si>
  <si>
    <t>国有土地使用权出让相关支出</t>
  </si>
  <si>
    <t>相关单位</t>
  </si>
  <si>
    <t>国有土地使用权出让相关支出（当年）</t>
  </si>
  <si>
    <t>21208国有土地使用权出让收入安排的支出</t>
  </si>
  <si>
    <t>国有土地收益基金相关支出</t>
  </si>
  <si>
    <t>国有土地收益基金相关支出（当年）</t>
  </si>
  <si>
    <t>21210国有土地收益基金安排的支出</t>
  </si>
  <si>
    <t>农业土地开发资金相关支出</t>
  </si>
  <si>
    <t>农业土地开发资金相关支出（当年）</t>
  </si>
  <si>
    <t>21211农业土地开发资金安排的支出</t>
  </si>
  <si>
    <t>城市基础设施配套费相关支出</t>
  </si>
  <si>
    <t>城市基础设施配套费相关支出（当年）</t>
  </si>
  <si>
    <t>21213城市基础设施配套费安排的支出</t>
  </si>
  <si>
    <t>污水处理费安排的支出</t>
  </si>
  <si>
    <t>污水处理费安排的支出（当年）</t>
  </si>
  <si>
    <t>2121401污水处理实施建设和运营</t>
  </si>
  <si>
    <t>其他政府性基金</t>
  </si>
  <si>
    <t>上年结余收入安排支出</t>
  </si>
  <si>
    <t>2290401其他政府性基金安排的支出</t>
  </si>
  <si>
    <t>59999其他支出</t>
  </si>
  <si>
    <t>专项债券安排的支出</t>
  </si>
  <si>
    <t>2290403其他政府性基金债务收入安排的支出</t>
  </si>
  <si>
    <t>专项债券利息支出</t>
  </si>
  <si>
    <t>新增专项债券利息支出（当年政府性基金收入安排）</t>
  </si>
  <si>
    <t>2320499其他政府性基金债务付息支出</t>
  </si>
  <si>
    <t>2330499其他政府性基金债务发行费用支出</t>
  </si>
  <si>
    <t>基金预算财政安排合计</t>
  </si>
  <si>
    <t>国家储备林及林业扶贫项目结算</t>
  </si>
  <si>
    <t>地方政府专项债务还本支出</t>
  </si>
  <si>
    <t>地方政府专项债务还本支出（调入资金安排）</t>
  </si>
  <si>
    <t>2310411国有土地使用权出让金债务还本</t>
  </si>
  <si>
    <t>基金预算财政安排总计</t>
  </si>
  <si>
    <t>农发行利息5430万元；农发行本金5000万元；一般债券还本2239万元；一般债券付息发行费4775万元；专项债券付息发行费8040万元。合计25484万元，其中：公共预算17444万元，基金8040万元。</t>
  </si>
</sst>
</file>

<file path=xl/styles.xml><?xml version="1.0" encoding="utf-8"?>
<styleSheet xmlns="http://schemas.openxmlformats.org/spreadsheetml/2006/main">
  <numFmts count="7">
    <numFmt numFmtId="176" formatCode="0.00_);[Red]\(0.00\)"/>
    <numFmt numFmtId="177" formatCode="\ \ \ \ \ General"/>
    <numFmt numFmtId="178"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1"/>
      <color theme="1"/>
      <name val="宋体"/>
      <charset val="134"/>
      <scheme val="minor"/>
    </font>
    <font>
      <sz val="20"/>
      <name val="宋体"/>
      <charset val="134"/>
    </font>
    <font>
      <sz val="10"/>
      <name val="宋体"/>
      <charset val="134"/>
    </font>
    <font>
      <sz val="14"/>
      <name val="黑体"/>
      <family val="3"/>
      <charset val="134"/>
    </font>
    <font>
      <sz val="19"/>
      <name val="方正小标宋_GBK"/>
      <charset val="134"/>
    </font>
    <font>
      <sz val="10"/>
      <name val="仿宋_GB2312"/>
      <family val="3"/>
      <charset val="134"/>
    </font>
    <font>
      <sz val="11"/>
      <color theme="0"/>
      <name val="宋体"/>
      <charset val="0"/>
      <scheme val="minor"/>
    </font>
    <font>
      <sz val="11"/>
      <color theme="1"/>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FA7D00"/>
      <name val="宋体"/>
      <charset val="0"/>
      <scheme val="minor"/>
    </font>
    <font>
      <sz val="11"/>
      <color rgb="FF006100"/>
      <name val="宋体"/>
      <charset val="0"/>
      <scheme val="minor"/>
    </font>
    <font>
      <b/>
      <sz val="11"/>
      <color rgb="FFFA7D00"/>
      <name val="宋体"/>
      <charset val="0"/>
      <scheme val="minor"/>
    </font>
    <font>
      <i/>
      <sz val="11"/>
      <color rgb="FF7F7F7F"/>
      <name val="宋体"/>
      <charset val="0"/>
      <scheme val="minor"/>
    </font>
    <font>
      <sz val="11"/>
      <color indexed="8"/>
      <name val="宋体"/>
      <charset val="134"/>
    </font>
    <font>
      <u/>
      <sz val="11"/>
      <color rgb="FF800080"/>
      <name val="宋体"/>
      <charset val="0"/>
      <scheme val="minor"/>
    </font>
    <font>
      <sz val="12"/>
      <name val="宋体"/>
      <charset val="134"/>
    </font>
    <font>
      <sz val="11"/>
      <color rgb="FF3F3F76"/>
      <name val="宋体"/>
      <charset val="0"/>
      <scheme val="minor"/>
    </font>
    <font>
      <sz val="11"/>
      <color rgb="FF9C6500"/>
      <name val="宋体"/>
      <charset val="0"/>
      <scheme val="minor"/>
    </font>
    <font>
      <sz val="12"/>
      <name val="Times New Roman"/>
      <family val="1"/>
      <charset val="0"/>
    </font>
    <font>
      <b/>
      <sz val="15"/>
      <color theme="3"/>
      <name val="宋体"/>
      <charset val="134"/>
      <scheme val="minor"/>
    </font>
    <font>
      <sz val="11"/>
      <color rgb="FFFF0000"/>
      <name val="宋体"/>
      <charset val="0"/>
      <scheme val="minor"/>
    </font>
    <font>
      <b/>
      <sz val="11"/>
      <color rgb="FF3F3F3F"/>
      <name val="宋体"/>
      <charset val="0"/>
      <scheme val="minor"/>
    </font>
    <font>
      <b/>
      <sz val="18"/>
      <color theme="3"/>
      <name val="宋体"/>
      <charset val="134"/>
      <scheme val="minor"/>
    </font>
    <font>
      <b/>
      <sz val="11"/>
      <color rgb="FFFFFFFF"/>
      <name val="宋体"/>
      <charset val="0"/>
      <scheme val="minor"/>
    </font>
    <font>
      <sz val="11"/>
      <color rgb="FF9C0006"/>
      <name val="宋体"/>
      <charset val="0"/>
      <scheme val="minor"/>
    </font>
    <font>
      <u/>
      <sz val="11"/>
      <color rgb="FF0000FF"/>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rgb="FFF2F2F2"/>
        <bgColor indexed="64"/>
      </patternFill>
    </fill>
    <fill>
      <patternFill patternType="solid">
        <fgColor theme="9"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6" tint="0.599993896298105"/>
        <bgColor indexed="64"/>
      </patternFill>
    </fill>
    <fill>
      <patternFill patternType="solid">
        <fgColor theme="9"/>
        <bgColor indexed="64"/>
      </patternFill>
    </fill>
    <fill>
      <patternFill patternType="solid">
        <fgColor theme="5" tint="0.399975585192419"/>
        <bgColor indexed="64"/>
      </patternFill>
    </fill>
    <fill>
      <patternFill patternType="solid">
        <fgColor theme="6"/>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7"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7">
    <xf numFmtId="0" fontId="0" fillId="0" borderId="0">
      <alignment vertical="center"/>
    </xf>
    <xf numFmtId="0" fontId="17" fillId="0" borderId="0"/>
    <xf numFmtId="0" fontId="17" fillId="0" borderId="0"/>
    <xf numFmtId="0" fontId="20" fillId="0" borderId="0"/>
    <xf numFmtId="0" fontId="6" fillId="18" borderId="0" applyNumberFormat="0" applyBorder="0" applyAlignment="0" applyProtection="0">
      <alignment vertical="center"/>
    </xf>
    <xf numFmtId="0" fontId="7" fillId="23" borderId="0" applyNumberFormat="0" applyBorder="0" applyAlignment="0" applyProtection="0">
      <alignment vertical="center"/>
    </xf>
    <xf numFmtId="0" fontId="17" fillId="0" borderId="0">
      <alignment vertical="center"/>
    </xf>
    <xf numFmtId="0" fontId="7" fillId="28" borderId="0" applyNumberFormat="0" applyBorder="0" applyAlignment="0" applyProtection="0">
      <alignment vertical="center"/>
    </xf>
    <xf numFmtId="0" fontId="6" fillId="29" borderId="0" applyNumberFormat="0" applyBorder="0" applyAlignment="0" applyProtection="0">
      <alignment vertical="center"/>
    </xf>
    <xf numFmtId="0" fontId="17" fillId="0" borderId="0">
      <alignment vertical="center"/>
    </xf>
    <xf numFmtId="0" fontId="6" fillId="12" borderId="0" applyNumberFormat="0" applyBorder="0" applyAlignment="0" applyProtection="0">
      <alignment vertical="center"/>
    </xf>
    <xf numFmtId="0" fontId="7" fillId="17" borderId="0" applyNumberFormat="0" applyBorder="0" applyAlignment="0" applyProtection="0">
      <alignment vertical="center"/>
    </xf>
    <xf numFmtId="0" fontId="15" fillId="0" borderId="0">
      <alignment vertical="center"/>
    </xf>
    <xf numFmtId="0" fontId="6" fillId="20" borderId="0" applyNumberFormat="0" applyBorder="0" applyAlignment="0" applyProtection="0">
      <alignment vertical="center"/>
    </xf>
    <xf numFmtId="0" fontId="6" fillId="19" borderId="0" applyNumberFormat="0" applyBorder="0" applyAlignment="0" applyProtection="0">
      <alignment vertical="center"/>
    </xf>
    <xf numFmtId="0" fontId="17" fillId="0" borderId="0">
      <alignment vertical="center"/>
    </xf>
    <xf numFmtId="0" fontId="6" fillId="21"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22" borderId="0" applyNumberFormat="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26" borderId="9" applyNumberFormat="0" applyAlignment="0" applyProtection="0">
      <alignment vertical="center"/>
    </xf>
    <xf numFmtId="0" fontId="21" fillId="0" borderId="3" applyNumberFormat="0" applyFill="0" applyAlignment="0" applyProtection="0">
      <alignment vertical="center"/>
    </xf>
    <xf numFmtId="0" fontId="18" fillId="13" borderId="6" applyNumberFormat="0" applyAlignment="0" applyProtection="0">
      <alignment vertical="center"/>
    </xf>
    <xf numFmtId="0" fontId="27" fillId="0" borderId="0" applyNumberFormat="0" applyFill="0" applyBorder="0" applyAlignment="0" applyProtection="0">
      <alignment vertical="center"/>
    </xf>
    <xf numFmtId="0" fontId="23" fillId="11" borderId="8" applyNumberFormat="0" applyAlignment="0" applyProtection="0">
      <alignment vertical="center"/>
    </xf>
    <xf numFmtId="0" fontId="7" fillId="30" borderId="0" applyNumberFormat="0" applyBorder="0" applyAlignment="0" applyProtection="0">
      <alignment vertical="center"/>
    </xf>
    <xf numFmtId="0" fontId="7" fillId="32" borderId="0" applyNumberFormat="0" applyBorder="0" applyAlignment="0" applyProtection="0">
      <alignment vertical="center"/>
    </xf>
    <xf numFmtId="42" fontId="0" fillId="0" borderId="0" applyFont="0" applyFill="0" applyBorder="0" applyAlignment="0" applyProtection="0">
      <alignment vertical="center"/>
    </xf>
    <xf numFmtId="0" fontId="9" fillId="0" borderId="7" applyNumberFormat="0" applyFill="0" applyAlignment="0" applyProtection="0">
      <alignment vertical="center"/>
    </xf>
    <xf numFmtId="0" fontId="14" fillId="0" borderId="0" applyNumberFormat="0" applyFill="0" applyBorder="0" applyAlignment="0" applyProtection="0">
      <alignment vertical="center"/>
    </xf>
    <xf numFmtId="0" fontId="13" fillId="11" borderId="6" applyNumberFormat="0" applyAlignment="0" applyProtection="0">
      <alignment vertical="center"/>
    </xf>
    <xf numFmtId="0" fontId="6" fillId="31" borderId="0" applyNumberFormat="0" applyBorder="0" applyAlignment="0" applyProtection="0">
      <alignment vertical="center"/>
    </xf>
    <xf numFmtId="41" fontId="0" fillId="0" borderId="0" applyFont="0" applyFill="0" applyBorder="0" applyAlignment="0" applyProtection="0">
      <alignment vertical="center"/>
    </xf>
    <xf numFmtId="0" fontId="6" fillId="25" borderId="0" applyNumberFormat="0" applyBorder="0" applyAlignment="0" applyProtection="0">
      <alignment vertical="center"/>
    </xf>
    <xf numFmtId="0" fontId="0" fillId="10" borderId="5" applyNumberFormat="0" applyFont="0" applyAlignment="0" applyProtection="0">
      <alignment vertical="center"/>
    </xf>
    <xf numFmtId="0" fontId="12"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0" borderId="3" applyNumberFormat="0" applyFill="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4" applyNumberFormat="0" applyFill="0" applyAlignment="0" applyProtection="0">
      <alignment vertical="center"/>
    </xf>
    <xf numFmtId="0" fontId="15" fillId="0" borderId="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6" fillId="5" borderId="0" applyNumberFormat="0" applyBorder="0" applyAlignment="0" applyProtection="0">
      <alignment vertical="center"/>
    </xf>
    <xf numFmtId="0" fontId="8" fillId="0" borderId="2" applyNumberFormat="0" applyFill="0" applyAlignment="0" applyProtection="0">
      <alignment vertical="center"/>
    </xf>
    <xf numFmtId="0" fontId="6" fillId="6" borderId="0" applyNumberFormat="0" applyBorder="0" applyAlignment="0" applyProtection="0">
      <alignment vertical="center"/>
    </xf>
    <xf numFmtId="0" fontId="26" fillId="27" borderId="0" applyNumberFormat="0" applyBorder="0" applyAlignment="0" applyProtection="0">
      <alignment vertical="center"/>
    </xf>
    <xf numFmtId="0" fontId="7" fillId="3" borderId="0" applyNumberFormat="0" applyBorder="0" applyAlignment="0" applyProtection="0">
      <alignment vertical="center"/>
    </xf>
    <xf numFmtId="0" fontId="22" fillId="0" borderId="0" applyNumberFormat="0" applyFill="0" applyBorder="0" applyAlignment="0" applyProtection="0">
      <alignment vertical="center"/>
    </xf>
    <xf numFmtId="0" fontId="19" fillId="16" borderId="0" applyNumberFormat="0" applyBorder="0" applyAlignment="0" applyProtection="0">
      <alignment vertical="center"/>
    </xf>
    <xf numFmtId="0" fontId="6" fillId="24" borderId="0" applyNumberFormat="0" applyBorder="0" applyAlignment="0" applyProtection="0">
      <alignment vertical="center"/>
    </xf>
    <xf numFmtId="0" fontId="6" fillId="2" borderId="0" applyNumberFormat="0" applyBorder="0" applyAlignment="0" applyProtection="0">
      <alignment vertical="center"/>
    </xf>
    <xf numFmtId="0" fontId="7" fillId="4" borderId="0" applyNumberFormat="0" applyBorder="0" applyAlignment="0" applyProtection="0">
      <alignment vertical="center"/>
    </xf>
  </cellStyleXfs>
  <cellXfs count="7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15"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right" vertical="center" wrapText="1"/>
    </xf>
    <xf numFmtId="0" fontId="2"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5" fillId="0" borderId="0" xfId="1" applyFont="1" applyFill="1" applyAlignment="1">
      <alignment vertical="center" wrapText="1"/>
    </xf>
    <xf numFmtId="0" fontId="5" fillId="0" borderId="0"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pplyProtection="1">
      <alignment vertical="center" wrapText="1"/>
      <protection locked="0"/>
    </xf>
    <xf numFmtId="178" fontId="5" fillId="0" borderId="1" xfId="0" applyNumberFormat="1" applyFont="1" applyFill="1" applyBorder="1" applyAlignment="1">
      <alignment horizontal="center" vertical="center" wrapText="1"/>
    </xf>
    <xf numFmtId="177" fontId="5" fillId="0" borderId="1" xfId="15" applyNumberFormat="1" applyFont="1" applyFill="1" applyBorder="1" applyAlignment="1" applyProtection="1">
      <alignment vertical="center" wrapText="1"/>
      <protection locked="0"/>
    </xf>
    <xf numFmtId="178" fontId="5" fillId="0" borderId="1" xfId="15" applyNumberFormat="1" applyFont="1" applyFill="1" applyBorder="1" applyAlignment="1">
      <alignment horizontal="center" vertical="center" wrapText="1"/>
    </xf>
    <xf numFmtId="0" fontId="5" fillId="0" borderId="1" xfId="15" applyFont="1" applyFill="1" applyBorder="1" applyAlignment="1" applyProtection="1">
      <alignment horizontal="center" vertical="center" wrapText="1"/>
      <protection locked="0"/>
    </xf>
    <xf numFmtId="177" fontId="5" fillId="0" borderId="1" xfId="15" applyNumberFormat="1" applyFont="1" applyFill="1" applyBorder="1" applyAlignment="1" applyProtection="1">
      <alignment horizontal="left" vertical="center" wrapText="1"/>
      <protection locked="0"/>
    </xf>
    <xf numFmtId="178" fontId="5" fillId="0" borderId="1" xfId="15" applyNumberFormat="1" applyFont="1" applyFill="1" applyBorder="1" applyAlignment="1">
      <alignment horizontal="left" vertical="center" wrapText="1"/>
    </xf>
    <xf numFmtId="178" fontId="5" fillId="0" borderId="1" xfId="9" applyNumberFormat="1" applyFont="1" applyFill="1" applyBorder="1" applyAlignment="1">
      <alignment horizontal="center" vertical="center" wrapText="1"/>
    </xf>
    <xf numFmtId="0" fontId="5" fillId="0" borderId="1" xfId="9" applyFont="1" applyFill="1" applyBorder="1" applyAlignment="1" applyProtection="1">
      <alignment horizontal="left" vertical="center" wrapText="1"/>
      <protection locked="0"/>
    </xf>
    <xf numFmtId="0" fontId="5" fillId="0" borderId="1" xfId="9"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5" fillId="0" borderId="1" xfId="9" applyFont="1" applyFill="1" applyBorder="1" applyAlignment="1">
      <alignment vertical="center" wrapText="1"/>
    </xf>
    <xf numFmtId="0" fontId="5" fillId="0" borderId="1" xfId="9" applyFont="1" applyFill="1" applyBorder="1" applyAlignment="1">
      <alignment horizontal="center" vertical="center" wrapText="1"/>
    </xf>
    <xf numFmtId="0" fontId="5" fillId="0" borderId="1" xfId="15" applyFont="1" applyFill="1" applyBorder="1" applyAlignment="1" applyProtection="1">
      <alignment vertical="center" wrapText="1"/>
      <protection locked="0"/>
    </xf>
    <xf numFmtId="0" fontId="5" fillId="0" borderId="1" xfId="2" applyNumberFormat="1" applyFont="1" applyFill="1" applyBorder="1" applyAlignment="1" applyProtection="1">
      <alignment horizontal="left" vertical="center" wrapText="1"/>
    </xf>
    <xf numFmtId="0" fontId="5" fillId="0" borderId="1" xfId="2" applyNumberFormat="1" applyFont="1" applyFill="1" applyBorder="1" applyAlignment="1" applyProtection="1">
      <alignment horizontal="center" vertical="center" wrapText="1"/>
    </xf>
    <xf numFmtId="0" fontId="5" fillId="0" borderId="1" xfId="15" applyFont="1" applyFill="1" applyBorder="1" applyAlignment="1">
      <alignment horizontal="left" vertical="center" wrapText="1"/>
    </xf>
    <xf numFmtId="0" fontId="5" fillId="0" borderId="1" xfId="15" applyFont="1" applyFill="1" applyBorder="1" applyAlignment="1">
      <alignment horizontal="center" vertical="center" wrapText="1"/>
    </xf>
    <xf numFmtId="0" fontId="5" fillId="0" borderId="1" xfId="15" applyFont="1" applyFill="1" applyBorder="1" applyAlignment="1">
      <alignment horizontal="left" vertical="center"/>
    </xf>
    <xf numFmtId="0" fontId="5" fillId="0" borderId="1" xfId="15"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right" vertical="center" wrapText="1"/>
    </xf>
    <xf numFmtId="0" fontId="5" fillId="0" borderId="1" xfId="12" applyFont="1" applyFill="1" applyBorder="1" applyAlignment="1">
      <alignment horizontal="center" vertical="center" wrapText="1"/>
    </xf>
    <xf numFmtId="176" fontId="5" fillId="0" borderId="1" xfId="2" applyNumberFormat="1" applyFont="1" applyFill="1" applyBorder="1" applyAlignment="1" applyProtection="1">
      <alignment horizontal="center" vertical="center" wrapText="1"/>
      <protection locked="0"/>
    </xf>
    <xf numFmtId="178" fontId="5" fillId="0" borderId="1" xfId="2" applyNumberFormat="1" applyFont="1" applyFill="1" applyBorder="1" applyAlignment="1" applyProtection="1">
      <alignment horizontal="center" vertical="center" wrapText="1"/>
      <protection locked="0"/>
    </xf>
    <xf numFmtId="49" fontId="5" fillId="0" borderId="1" xfId="9" applyNumberFormat="1" applyFont="1" applyFill="1" applyBorder="1" applyAlignment="1">
      <alignment horizontal="center" vertical="center" wrapText="1"/>
    </xf>
    <xf numFmtId="0" fontId="5" fillId="0" borderId="1" xfId="6" applyNumberFormat="1" applyFont="1" applyFill="1" applyBorder="1" applyAlignment="1" applyProtection="1">
      <alignment horizontal="center" vertical="center" wrapText="1"/>
      <protection locked="0"/>
    </xf>
    <xf numFmtId="49" fontId="5" fillId="0" borderId="1" xfId="15" applyNumberFormat="1" applyFont="1" applyFill="1" applyBorder="1" applyAlignment="1">
      <alignment horizontal="center" vertical="center" wrapText="1"/>
    </xf>
    <xf numFmtId="0" fontId="5" fillId="0" borderId="1" xfId="15"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wrapText="1"/>
      <protection locked="0"/>
    </xf>
    <xf numFmtId="0" fontId="5" fillId="0" borderId="1" xfId="15" applyFont="1" applyFill="1" applyBorder="1" applyAlignment="1">
      <alignment horizontal="left" vertical="center" wrapText="1"/>
    </xf>
    <xf numFmtId="0" fontId="5" fillId="0" borderId="1" xfId="15"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9" applyNumberFormat="1" applyFont="1" applyFill="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44" applyFont="1" applyFill="1" applyBorder="1" applyAlignment="1" applyProtection="1">
      <alignment horizontal="center" vertical="center" wrapText="1"/>
      <protection locked="0"/>
    </xf>
    <xf numFmtId="0" fontId="5" fillId="0" borderId="1" xfId="6" applyNumberFormat="1" applyFont="1" applyFill="1" applyBorder="1" applyAlignment="1" applyProtection="1">
      <alignment horizontal="left" vertical="center" wrapText="1"/>
      <protection locked="0"/>
    </xf>
    <xf numFmtId="178" fontId="5" fillId="0" borderId="1" xfId="15" applyNumberFormat="1" applyFont="1" applyFill="1" applyBorder="1" applyAlignment="1" applyProtection="1">
      <alignment horizontal="left" vertical="center" wrapText="1"/>
      <protection locked="0"/>
    </xf>
    <xf numFmtId="178" fontId="5" fillId="0" borderId="1" xfId="15" applyNumberFormat="1" applyFont="1" applyFill="1" applyBorder="1" applyAlignment="1" applyProtection="1">
      <alignment horizontal="center" vertical="center" wrapText="1"/>
      <protection locked="0"/>
    </xf>
    <xf numFmtId="176" fontId="5" fillId="0" borderId="1" xfId="6" applyNumberFormat="1" applyFont="1" applyFill="1" applyBorder="1" applyAlignment="1" applyProtection="1">
      <alignment horizontal="center" vertical="center" wrapText="1"/>
      <protection locked="0"/>
    </xf>
    <xf numFmtId="0" fontId="5" fillId="0" borderId="1" xfId="2" applyNumberFormat="1" applyFont="1" applyFill="1" applyBorder="1" applyAlignment="1" applyProtection="1">
      <alignment horizontal="center" vertical="center" wrapText="1"/>
      <protection locked="0"/>
    </xf>
    <xf numFmtId="176" fontId="5" fillId="0" borderId="1" xfId="15"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protection locked="0"/>
    </xf>
    <xf numFmtId="178" fontId="5" fillId="0" borderId="1" xfId="0" applyNumberFormat="1" applyFont="1" applyFill="1" applyBorder="1" applyAlignment="1">
      <alignment horizontal="center" vertical="center"/>
    </xf>
    <xf numFmtId="1" fontId="5" fillId="0" borderId="1" xfId="3" applyNumberFormat="1" applyFont="1" applyFill="1" applyBorder="1" applyAlignment="1">
      <alignment horizontal="left" vertical="center" wrapText="1"/>
    </xf>
    <xf numFmtId="1" fontId="5" fillId="0" borderId="1" xfId="3" applyNumberFormat="1" applyFont="1" applyFill="1" applyBorder="1" applyAlignment="1">
      <alignment horizontal="left" vertical="center" wrapText="1"/>
    </xf>
    <xf numFmtId="0" fontId="5" fillId="0" borderId="1" xfId="0" applyFont="1" applyFill="1" applyBorder="1" applyAlignment="1">
      <alignment horizontal="left" vertical="center"/>
    </xf>
    <xf numFmtId="178" fontId="5"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left" vertical="center"/>
    </xf>
    <xf numFmtId="0" fontId="5" fillId="0" borderId="1" xfId="0" applyFont="1" applyFill="1" applyBorder="1" applyAlignment="1">
      <alignment horizontal="center" vertical="center" wrapText="1"/>
    </xf>
    <xf numFmtId="176" fontId="5" fillId="0" borderId="1" xfId="3" applyNumberFormat="1" applyFont="1" applyFill="1" applyBorder="1" applyAlignment="1" applyProtection="1">
      <alignment horizontal="center" vertical="center"/>
    </xf>
    <xf numFmtId="176" fontId="5" fillId="0" borderId="1" xfId="0" applyNumberFormat="1" applyFont="1" applyFill="1" applyBorder="1" applyAlignment="1">
      <alignment horizontal="center" vertical="center"/>
    </xf>
    <xf numFmtId="0" fontId="2" fillId="0" borderId="0" xfId="0" applyFont="1" applyFill="1" applyBorder="1" applyAlignment="1">
      <alignment vertical="center" wrapText="1"/>
    </xf>
    <xf numFmtId="176" fontId="5" fillId="0" borderId="0" xfId="0" applyNumberFormat="1" applyFont="1" applyFill="1" applyBorder="1" applyAlignment="1">
      <alignment horizontal="right" vertical="center" wrapText="1"/>
    </xf>
    <xf numFmtId="0" fontId="2" fillId="0" borderId="0" xfId="0" applyFont="1" applyFill="1" applyBorder="1" applyAlignment="1">
      <alignment horizontal="left" vertical="center" wrapText="1"/>
    </xf>
    <xf numFmtId="176" fontId="2" fillId="0" borderId="0" xfId="0"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cellXfs>
  <cellStyles count="57">
    <cellStyle name="常规" xfId="0" builtinId="0"/>
    <cellStyle name="常规_二00五年行政事业性收费（罚没）收入计划表" xfId="1"/>
    <cellStyle name="常规_2016年临县预算调整附表" xfId="2"/>
    <cellStyle name="常规_2006年临县旧科目预算草案表" xfId="3"/>
    <cellStyle name="强调文字颜色 6" xfId="4" builtinId="49"/>
    <cellStyle name="20% - 强调文字颜色 5" xfId="5" builtinId="46"/>
    <cellStyle name="常规 7" xfId="6"/>
    <cellStyle name="20% - 强调文字颜色 4" xfId="7" builtinId="42"/>
    <cellStyle name="强调文字颜色 4" xfId="8" builtinId="41"/>
    <cellStyle name="常规 10" xfId="9"/>
    <cellStyle name="60% - 强调文字颜色 6" xfId="10" builtinId="52"/>
    <cellStyle name="40% - 强调文字颜色 3" xfId="11" builtinId="39"/>
    <cellStyle name="常规_指标下达07.6" xfId="12"/>
    <cellStyle name="强调文字颜色 3" xfId="13" builtinId="37"/>
    <cellStyle name="60% - 强调文字颜色 2" xfId="14" builtinId="36"/>
    <cellStyle name="常规 2" xfId="15"/>
    <cellStyle name="60% - 强调文字颜色 5" xfId="16" builtinId="48"/>
    <cellStyle name="40% - 强调文字颜色 2" xfId="17" builtinId="35"/>
    <cellStyle name="40% - 强调文字颜色 5" xfId="18" builtinId="47"/>
    <cellStyle name="20% - 强调文字颜色 2" xfId="19" builtinId="34"/>
    <cellStyle name="标题" xfId="20" builtinId="15"/>
    <cellStyle name="已访问的超链接" xfId="21" builtinId="9"/>
    <cellStyle name="检查单元格" xfId="22" builtinId="23"/>
    <cellStyle name="标题 1" xfId="23" builtinId="16"/>
    <cellStyle name="输入" xfId="24" builtinId="20"/>
    <cellStyle name="超链接" xfId="25" builtinId="8"/>
    <cellStyle name="输出" xfId="26" builtinId="21"/>
    <cellStyle name="40% - 强调文字颜色 6" xfId="27" builtinId="51"/>
    <cellStyle name="20% - 强调文字颜色 3" xfId="28" builtinId="38"/>
    <cellStyle name="货币[0]" xfId="29" builtinId="7"/>
    <cellStyle name="标题 3" xfId="30" builtinId="18"/>
    <cellStyle name="解释性文本" xfId="31" builtinId="53"/>
    <cellStyle name="计算" xfId="32" builtinId="22"/>
    <cellStyle name="60% - 强调文字颜色 1" xfId="33" builtinId="32"/>
    <cellStyle name="千位分隔[0]" xfId="34" builtinId="6"/>
    <cellStyle name="60% - 强调文字颜色 3" xfId="35" builtinId="40"/>
    <cellStyle name="注释" xfId="36" builtinId="10"/>
    <cellStyle name="好" xfId="37" builtinId="26"/>
    <cellStyle name="货币" xfId="38" builtinId="4"/>
    <cellStyle name="千位分隔" xfId="39" builtinId="3"/>
    <cellStyle name="标题 2" xfId="40" builtinId="17"/>
    <cellStyle name="标题 4" xfId="41" builtinId="19"/>
    <cellStyle name="百分比" xfId="42" builtinId="5"/>
    <cellStyle name="链接单元格" xfId="43" builtinId="24"/>
    <cellStyle name="常规_2018年年初结转数.1.11" xfId="44"/>
    <cellStyle name="40% - 强调文字颜色 4" xfId="45" builtinId="43"/>
    <cellStyle name="20% - 强调文字颜色 1" xfId="46" builtinId="30"/>
    <cellStyle name="强调文字颜色 5" xfId="47" builtinId="45"/>
    <cellStyle name="汇总" xfId="48" builtinId="25"/>
    <cellStyle name="强调文字颜色 2" xfId="49" builtinId="33"/>
    <cellStyle name="差" xfId="50" builtinId="27"/>
    <cellStyle name="20% - 强调文字颜色 6" xfId="51" builtinId="50"/>
    <cellStyle name="警告文本" xfId="52" builtinId="11"/>
    <cellStyle name="适中" xfId="53" builtinId="28"/>
    <cellStyle name="强调文字颜色 1" xfId="54" builtinId="29"/>
    <cellStyle name="60% - 强调文字颜色 4" xfId="55" builtinId="44"/>
    <cellStyle name="40% - 强调文字颜色 1" xfId="56"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2017&#24180;&#20844;&#31215;&#37329;.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Users/john/Desktop/Documents/2015&#24180;&#25253;&#34920;/&#21488;&#36134;&#35843;&#25972;.TXT"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zyh/&#27704;&#32418;&#36164;&#26009;/2020&#24180;&#25253;&#34920;/2020&#24180;&#39044;&#31639;&#20844;&#24320;&#36164;&#26009;/2020&#24180;&#20020;&#21439;&#39044;&#31639;&#20844;&#24320;&#24773;&#20917;&#34920;(&#24352;&#27704;&#3241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greatwall/&#26700;&#38754;/2025&#24180;&#39044;&#31639;&#25910;&#25903;&#24635;&#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17年公积金  "/>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888"/>
      <sheetName val="888 (2)"/>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汇总表"/>
      <sheetName val="部门安排表"/>
      <sheetName val="财政安排已支出"/>
      <sheetName val="财政安排需支出"/>
      <sheetName val="财政安排转移支出"/>
      <sheetName val="财政安排专项转移支出"/>
      <sheetName val="财政安排上年结转支出"/>
      <sheetName val="L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25收支总表1"/>
      <sheetName val="25财政转移支付预算安排表5"/>
      <sheetName val="24年结转按科目资金安排表6"/>
      <sheetName val="25年结转按部门资金安排表7"/>
      <sheetName val="25年结转待分配资金安排表8"/>
      <sheetName val="25部门按科目支出表9"/>
      <sheetName val="25部门三公经费10"/>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3"/>
  <sheetViews>
    <sheetView tabSelected="1" view="pageBreakPreview" zoomScale="130" zoomScaleNormal="100" workbookViewId="0">
      <pane xSplit="1" ySplit="4" topLeftCell="B232" activePane="bottomRight" state="frozen"/>
      <selection/>
      <selection pane="topRight"/>
      <selection pane="bottomLeft"/>
      <selection pane="bottomRight" activeCell="A2" sqref="A2:G2"/>
    </sheetView>
  </sheetViews>
  <sheetFormatPr defaultColWidth="9" defaultRowHeight="12.75" outlineLevelCol="6"/>
  <cols>
    <col min="1" max="1" width="14.0583333333333" style="6" customWidth="1"/>
    <col min="2" max="2" width="9.93333333333333" style="6" customWidth="1"/>
    <col min="3" max="3" width="7.625" style="6" customWidth="1"/>
    <col min="4" max="4" width="14.175" style="6" customWidth="1"/>
    <col min="5" max="5" width="19.9833333333333" style="7" customWidth="1"/>
    <col min="6" max="6" width="10.925" style="7" customWidth="1"/>
    <col min="7" max="7" width="11.125" style="8" customWidth="1"/>
    <col min="8" max="16384" width="9" style="9"/>
  </cols>
  <sheetData>
    <row r="1" ht="18.75" spans="1:1">
      <c r="A1" s="10" t="s">
        <v>0</v>
      </c>
    </row>
    <row r="2" s="1" customFormat="1" ht="24" customHeight="1" spans="1:7">
      <c r="A2" s="11" t="s">
        <v>1</v>
      </c>
      <c r="B2" s="11"/>
      <c r="C2" s="11"/>
      <c r="D2" s="11"/>
      <c r="E2" s="11"/>
      <c r="F2" s="35"/>
      <c r="G2" s="36"/>
    </row>
    <row r="3" spans="1:7">
      <c r="A3" s="12"/>
      <c r="B3" s="13"/>
      <c r="C3" s="13"/>
      <c r="D3" s="13"/>
      <c r="E3" s="37"/>
      <c r="F3" s="38" t="s">
        <v>2</v>
      </c>
      <c r="G3" s="38"/>
    </row>
    <row r="4" s="2" customFormat="1" ht="40" customHeight="1" spans="1:7">
      <c r="A4" s="14" t="s">
        <v>3</v>
      </c>
      <c r="B4" s="14" t="s">
        <v>4</v>
      </c>
      <c r="C4" s="14" t="s">
        <v>5</v>
      </c>
      <c r="D4" s="14" t="s">
        <v>6</v>
      </c>
      <c r="E4" s="39" t="s">
        <v>7</v>
      </c>
      <c r="F4" s="39" t="s">
        <v>8</v>
      </c>
      <c r="G4" s="39" t="s">
        <v>9</v>
      </c>
    </row>
    <row r="5" s="3" customFormat="1" ht="50" customHeight="1" spans="1:7">
      <c r="A5" s="15" t="s">
        <v>10</v>
      </c>
      <c r="B5" s="16"/>
      <c r="C5" s="16"/>
      <c r="D5" s="16"/>
      <c r="E5" s="16"/>
      <c r="F5" s="16"/>
      <c r="G5" s="40">
        <f>SUM(G6:G19)</f>
        <v>1328.6033</v>
      </c>
    </row>
    <row r="6" s="3" customFormat="1" ht="59" customHeight="1" spans="1:7">
      <c r="A6" s="17" t="s">
        <v>11</v>
      </c>
      <c r="B6" s="18" t="s">
        <v>12</v>
      </c>
      <c r="C6" s="18" t="s">
        <v>13</v>
      </c>
      <c r="D6" s="19" t="s">
        <v>11</v>
      </c>
      <c r="E6" s="18" t="s">
        <v>14</v>
      </c>
      <c r="F6" s="18" t="s">
        <v>15</v>
      </c>
      <c r="G6" s="41">
        <v>56.4</v>
      </c>
    </row>
    <row r="7" s="3" customFormat="1" ht="59" customHeight="1" spans="1:7">
      <c r="A7" s="20" t="s">
        <v>16</v>
      </c>
      <c r="B7" s="18" t="s">
        <v>12</v>
      </c>
      <c r="C7" s="18" t="s">
        <v>13</v>
      </c>
      <c r="D7" s="19" t="s">
        <v>16</v>
      </c>
      <c r="E7" s="18" t="s">
        <v>17</v>
      </c>
      <c r="F7" s="18" t="s">
        <v>18</v>
      </c>
      <c r="G7" s="41">
        <v>71</v>
      </c>
    </row>
    <row r="8" s="3" customFormat="1" ht="59" customHeight="1" spans="1:7">
      <c r="A8" s="17" t="s">
        <v>19</v>
      </c>
      <c r="B8" s="18" t="s">
        <v>20</v>
      </c>
      <c r="C8" s="18" t="s">
        <v>13</v>
      </c>
      <c r="D8" s="19" t="s">
        <v>19</v>
      </c>
      <c r="E8" s="18" t="s">
        <v>21</v>
      </c>
      <c r="F8" s="18" t="s">
        <v>22</v>
      </c>
      <c r="G8" s="41">
        <v>400</v>
      </c>
    </row>
    <row r="9" s="3" customFormat="1" ht="59" customHeight="1" spans="1:7">
      <c r="A9" s="21" t="s">
        <v>23</v>
      </c>
      <c r="B9" s="18" t="s">
        <v>24</v>
      </c>
      <c r="C9" s="22" t="s">
        <v>25</v>
      </c>
      <c r="D9" s="18" t="s">
        <v>23</v>
      </c>
      <c r="E9" s="18" t="s">
        <v>26</v>
      </c>
      <c r="F9" s="18" t="s">
        <v>18</v>
      </c>
      <c r="G9" s="18">
        <v>7.8</v>
      </c>
    </row>
    <row r="10" s="3" customFormat="1" ht="59" customHeight="1" spans="1:7">
      <c r="A10" s="23" t="s">
        <v>27</v>
      </c>
      <c r="B10" s="22" t="s">
        <v>28</v>
      </c>
      <c r="C10" s="22" t="s">
        <v>25</v>
      </c>
      <c r="D10" s="24" t="s">
        <v>27</v>
      </c>
      <c r="E10" s="22" t="s">
        <v>29</v>
      </c>
      <c r="F10" s="42" t="s">
        <v>30</v>
      </c>
      <c r="G10" s="40">
        <v>100</v>
      </c>
    </row>
    <row r="11" s="3" customFormat="1" ht="59" customHeight="1" spans="1:7">
      <c r="A11" s="21" t="s">
        <v>31</v>
      </c>
      <c r="B11" s="18" t="s">
        <v>32</v>
      </c>
      <c r="C11" s="18" t="s">
        <v>13</v>
      </c>
      <c r="D11" s="18" t="s">
        <v>31</v>
      </c>
      <c r="E11" s="43" t="s">
        <v>33</v>
      </c>
      <c r="F11" s="43" t="s">
        <v>34</v>
      </c>
      <c r="G11" s="18">
        <v>120</v>
      </c>
    </row>
    <row r="12" s="3" customFormat="1" ht="59" customHeight="1" spans="1:7">
      <c r="A12" s="21" t="s">
        <v>35</v>
      </c>
      <c r="B12" s="18" t="s">
        <v>32</v>
      </c>
      <c r="C12" s="18" t="s">
        <v>13</v>
      </c>
      <c r="D12" s="18" t="s">
        <v>35</v>
      </c>
      <c r="E12" s="43" t="s">
        <v>33</v>
      </c>
      <c r="F12" s="43" t="s">
        <v>36</v>
      </c>
      <c r="G12" s="18">
        <v>80</v>
      </c>
    </row>
    <row r="13" s="3" customFormat="1" ht="59" customHeight="1" spans="1:7">
      <c r="A13" s="21" t="s">
        <v>37</v>
      </c>
      <c r="B13" s="18" t="s">
        <v>32</v>
      </c>
      <c r="C13" s="18" t="s">
        <v>13</v>
      </c>
      <c r="D13" s="18" t="s">
        <v>37</v>
      </c>
      <c r="E13" s="43" t="s">
        <v>33</v>
      </c>
      <c r="F13" s="43" t="s">
        <v>36</v>
      </c>
      <c r="G13" s="18">
        <v>70</v>
      </c>
    </row>
    <row r="14" s="3" customFormat="1" ht="59" customHeight="1" spans="1:7">
      <c r="A14" s="21" t="s">
        <v>38</v>
      </c>
      <c r="B14" s="18" t="s">
        <v>32</v>
      </c>
      <c r="C14" s="18" t="s">
        <v>13</v>
      </c>
      <c r="D14" s="18" t="s">
        <v>38</v>
      </c>
      <c r="E14" s="43" t="s">
        <v>39</v>
      </c>
      <c r="F14" s="43" t="s">
        <v>40</v>
      </c>
      <c r="G14" s="18">
        <v>149.85</v>
      </c>
    </row>
    <row r="15" s="3" customFormat="1" ht="59" customHeight="1" spans="1:7">
      <c r="A15" s="21" t="s">
        <v>41</v>
      </c>
      <c r="B15" s="18" t="s">
        <v>32</v>
      </c>
      <c r="C15" s="18" t="s">
        <v>13</v>
      </c>
      <c r="D15" s="18" t="s">
        <v>41</v>
      </c>
      <c r="E15" s="43" t="s">
        <v>39</v>
      </c>
      <c r="F15" s="44" t="s">
        <v>22</v>
      </c>
      <c r="G15" s="18">
        <v>4</v>
      </c>
    </row>
    <row r="16" s="3" customFormat="1" ht="59" customHeight="1" spans="1:7">
      <c r="A16" s="21" t="s">
        <v>42</v>
      </c>
      <c r="B16" s="18" t="s">
        <v>43</v>
      </c>
      <c r="C16" s="18" t="s">
        <v>13</v>
      </c>
      <c r="D16" s="18" t="s">
        <v>42</v>
      </c>
      <c r="E16" s="18" t="s">
        <v>39</v>
      </c>
      <c r="F16" s="18" t="s">
        <v>36</v>
      </c>
      <c r="G16" s="18">
        <v>65</v>
      </c>
    </row>
    <row r="17" s="3" customFormat="1" ht="59" customHeight="1" spans="1:7">
      <c r="A17" s="21" t="s">
        <v>44</v>
      </c>
      <c r="B17" s="18" t="s">
        <v>43</v>
      </c>
      <c r="C17" s="18" t="s">
        <v>13</v>
      </c>
      <c r="D17" s="18" t="s">
        <v>45</v>
      </c>
      <c r="E17" s="18" t="s">
        <v>39</v>
      </c>
      <c r="F17" s="18" t="s">
        <v>22</v>
      </c>
      <c r="G17" s="18">
        <v>80</v>
      </c>
    </row>
    <row r="18" s="3" customFormat="1" ht="59" customHeight="1" spans="1:7">
      <c r="A18" s="21" t="s">
        <v>46</v>
      </c>
      <c r="B18" s="18" t="s">
        <v>47</v>
      </c>
      <c r="C18" s="18" t="s">
        <v>13</v>
      </c>
      <c r="D18" s="18" t="s">
        <v>46</v>
      </c>
      <c r="E18" s="18" t="s">
        <v>48</v>
      </c>
      <c r="F18" s="18" t="s">
        <v>18</v>
      </c>
      <c r="G18" s="18">
        <f>596.6-500</f>
        <v>96.6</v>
      </c>
    </row>
    <row r="19" s="3" customFormat="1" ht="59" customHeight="1" spans="1:7">
      <c r="A19" s="21" t="s">
        <v>49</v>
      </c>
      <c r="B19" s="18" t="s">
        <v>50</v>
      </c>
      <c r="C19" s="18" t="s">
        <v>13</v>
      </c>
      <c r="D19" s="18" t="s">
        <v>49</v>
      </c>
      <c r="E19" s="18" t="s">
        <v>48</v>
      </c>
      <c r="F19" s="18" t="s">
        <v>18</v>
      </c>
      <c r="G19" s="18">
        <v>27.9533</v>
      </c>
    </row>
    <row r="20" s="3" customFormat="1" ht="59" customHeight="1" spans="1:7">
      <c r="A20" s="25" t="s">
        <v>51</v>
      </c>
      <c r="B20" s="16"/>
      <c r="C20" s="16"/>
      <c r="D20" s="16"/>
      <c r="E20" s="43"/>
      <c r="F20" s="43"/>
      <c r="G20" s="40">
        <f>SUM(G21:G23)</f>
        <v>1623.98</v>
      </c>
    </row>
    <row r="21" s="3" customFormat="1" ht="59" customHeight="1" spans="1:7">
      <c r="A21" s="21" t="s">
        <v>52</v>
      </c>
      <c r="B21" s="18" t="s">
        <v>53</v>
      </c>
      <c r="C21" s="18" t="s">
        <v>13</v>
      </c>
      <c r="D21" s="18" t="s">
        <v>52</v>
      </c>
      <c r="E21" s="18" t="s">
        <v>54</v>
      </c>
      <c r="F21" s="44" t="s">
        <v>22</v>
      </c>
      <c r="G21" s="40">
        <v>400</v>
      </c>
    </row>
    <row r="22" s="3" customFormat="1" ht="110" customHeight="1" spans="1:7">
      <c r="A22" s="26" t="s">
        <v>55</v>
      </c>
      <c r="B22" s="18" t="s">
        <v>56</v>
      </c>
      <c r="C22" s="18" t="s">
        <v>13</v>
      </c>
      <c r="D22" s="27" t="s">
        <v>55</v>
      </c>
      <c r="E22" s="18" t="s">
        <v>54</v>
      </c>
      <c r="F22" s="44" t="s">
        <v>22</v>
      </c>
      <c r="G22" s="40">
        <v>200</v>
      </c>
    </row>
    <row r="23" s="3" customFormat="1" ht="69" customHeight="1" spans="1:7">
      <c r="A23" s="21" t="s">
        <v>57</v>
      </c>
      <c r="B23" s="18" t="s">
        <v>56</v>
      </c>
      <c r="C23" s="18" t="s">
        <v>13</v>
      </c>
      <c r="D23" s="18" t="s">
        <v>57</v>
      </c>
      <c r="E23" s="18" t="s">
        <v>58</v>
      </c>
      <c r="F23" s="18" t="s">
        <v>15</v>
      </c>
      <c r="G23" s="40">
        <f>2023.98-1000</f>
        <v>1023.98</v>
      </c>
    </row>
    <row r="24" s="3" customFormat="1" ht="50" customHeight="1" spans="1:7">
      <c r="A24" s="15" t="s">
        <v>59</v>
      </c>
      <c r="B24" s="16"/>
      <c r="C24" s="16"/>
      <c r="D24" s="16"/>
      <c r="E24" s="16"/>
      <c r="F24" s="16"/>
      <c r="G24" s="40">
        <f>SUM(G25,G39)</f>
        <v>27840.216859</v>
      </c>
    </row>
    <row r="25" s="3" customFormat="1" ht="50" customHeight="1" spans="1:7">
      <c r="A25" s="28" t="s">
        <v>60</v>
      </c>
      <c r="B25" s="18"/>
      <c r="C25" s="18"/>
      <c r="D25" s="18"/>
      <c r="E25" s="18"/>
      <c r="F25" s="18"/>
      <c r="G25" s="40">
        <f>SUM(G26:G38)</f>
        <v>2160.3095</v>
      </c>
    </row>
    <row r="26" s="3" customFormat="1" ht="59" customHeight="1" spans="1:7">
      <c r="A26" s="29" t="s">
        <v>61</v>
      </c>
      <c r="B26" s="18" t="s">
        <v>62</v>
      </c>
      <c r="C26" s="18" t="s">
        <v>13</v>
      </c>
      <c r="D26" s="30" t="s">
        <v>61</v>
      </c>
      <c r="E26" s="32" t="s">
        <v>63</v>
      </c>
      <c r="F26" s="43" t="s">
        <v>64</v>
      </c>
      <c r="G26" s="18">
        <v>10.28</v>
      </c>
    </row>
    <row r="27" s="3" customFormat="1" ht="59" customHeight="1" spans="1:7">
      <c r="A27" s="29" t="s">
        <v>65</v>
      </c>
      <c r="B27" s="18" t="s">
        <v>66</v>
      </c>
      <c r="C27" s="18" t="s">
        <v>13</v>
      </c>
      <c r="D27" s="30" t="s">
        <v>67</v>
      </c>
      <c r="E27" s="43" t="s">
        <v>68</v>
      </c>
      <c r="F27" s="44" t="s">
        <v>22</v>
      </c>
      <c r="G27" s="18">
        <v>208.2078</v>
      </c>
    </row>
    <row r="28" s="3" customFormat="1" ht="59" customHeight="1" spans="1:7">
      <c r="A28" s="29" t="s">
        <v>69</v>
      </c>
      <c r="B28" s="18" t="s">
        <v>66</v>
      </c>
      <c r="C28" s="18" t="s">
        <v>13</v>
      </c>
      <c r="D28" s="30" t="s">
        <v>67</v>
      </c>
      <c r="E28" s="43" t="s">
        <v>68</v>
      </c>
      <c r="F28" s="44" t="s">
        <v>22</v>
      </c>
      <c r="G28" s="18">
        <v>85.682</v>
      </c>
    </row>
    <row r="29" s="3" customFormat="1" ht="59" customHeight="1" spans="1:7">
      <c r="A29" s="29" t="s">
        <v>70</v>
      </c>
      <c r="B29" s="18" t="s">
        <v>66</v>
      </c>
      <c r="C29" s="18" t="s">
        <v>13</v>
      </c>
      <c r="D29" s="30" t="s">
        <v>67</v>
      </c>
      <c r="E29" s="43" t="s">
        <v>68</v>
      </c>
      <c r="F29" s="44" t="s">
        <v>22</v>
      </c>
      <c r="G29" s="18">
        <v>14.616</v>
      </c>
    </row>
    <row r="30" s="3" customFormat="1" ht="59" customHeight="1" spans="1:7">
      <c r="A30" s="29" t="s">
        <v>71</v>
      </c>
      <c r="B30" s="18" t="s">
        <v>66</v>
      </c>
      <c r="C30" s="18" t="s">
        <v>13</v>
      </c>
      <c r="D30" s="30" t="s">
        <v>72</v>
      </c>
      <c r="E30" s="43" t="s">
        <v>73</v>
      </c>
      <c r="F30" s="43" t="s">
        <v>40</v>
      </c>
      <c r="G30" s="18">
        <v>262.5675</v>
      </c>
    </row>
    <row r="31" s="3" customFormat="1" ht="59" customHeight="1" spans="1:7">
      <c r="A31" s="29" t="s">
        <v>74</v>
      </c>
      <c r="B31" s="18" t="s">
        <v>66</v>
      </c>
      <c r="C31" s="18" t="s">
        <v>13</v>
      </c>
      <c r="D31" s="30" t="s">
        <v>72</v>
      </c>
      <c r="E31" s="43" t="s">
        <v>73</v>
      </c>
      <c r="F31" s="43" t="s">
        <v>40</v>
      </c>
      <c r="G31" s="18">
        <v>173.8886</v>
      </c>
    </row>
    <row r="32" s="3" customFormat="1" ht="59" customHeight="1" spans="1:7">
      <c r="A32" s="29" t="s">
        <v>75</v>
      </c>
      <c r="B32" s="18" t="s">
        <v>66</v>
      </c>
      <c r="C32" s="18" t="s">
        <v>13</v>
      </c>
      <c r="D32" s="30" t="s">
        <v>76</v>
      </c>
      <c r="E32" s="43" t="s">
        <v>77</v>
      </c>
      <c r="F32" s="43" t="s">
        <v>78</v>
      </c>
      <c r="G32" s="18">
        <v>108.86</v>
      </c>
    </row>
    <row r="33" s="3" customFormat="1" ht="59" customHeight="1" spans="1:7">
      <c r="A33" s="29" t="s">
        <v>79</v>
      </c>
      <c r="B33" s="18" t="s">
        <v>66</v>
      </c>
      <c r="C33" s="18" t="s">
        <v>13</v>
      </c>
      <c r="D33" s="30" t="s">
        <v>80</v>
      </c>
      <c r="E33" s="43" t="s">
        <v>77</v>
      </c>
      <c r="F33" s="44" t="s">
        <v>22</v>
      </c>
      <c r="G33" s="18">
        <v>20.572</v>
      </c>
    </row>
    <row r="34" s="3" customFormat="1" ht="59" customHeight="1" spans="1:7">
      <c r="A34" s="29" t="s">
        <v>81</v>
      </c>
      <c r="B34" s="18" t="s">
        <v>66</v>
      </c>
      <c r="C34" s="18" t="s">
        <v>13</v>
      </c>
      <c r="D34" s="30" t="s">
        <v>81</v>
      </c>
      <c r="E34" s="43" t="s">
        <v>82</v>
      </c>
      <c r="F34" s="43" t="s">
        <v>78</v>
      </c>
      <c r="G34" s="18">
        <v>63.687</v>
      </c>
    </row>
    <row r="35" s="3" customFormat="1" ht="59" customHeight="1" spans="1:7">
      <c r="A35" s="29" t="s">
        <v>83</v>
      </c>
      <c r="B35" s="18" t="s">
        <v>66</v>
      </c>
      <c r="C35" s="18" t="s">
        <v>13</v>
      </c>
      <c r="D35" s="30" t="s">
        <v>83</v>
      </c>
      <c r="E35" s="43" t="s">
        <v>82</v>
      </c>
      <c r="F35" s="44" t="s">
        <v>22</v>
      </c>
      <c r="G35" s="18">
        <v>51.104</v>
      </c>
    </row>
    <row r="36" s="3" customFormat="1" ht="59" customHeight="1" spans="1:7">
      <c r="A36" s="29" t="s">
        <v>84</v>
      </c>
      <c r="B36" s="18" t="s">
        <v>66</v>
      </c>
      <c r="C36" s="18" t="s">
        <v>13</v>
      </c>
      <c r="D36" s="30" t="s">
        <v>84</v>
      </c>
      <c r="E36" s="43" t="s">
        <v>77</v>
      </c>
      <c r="F36" s="44" t="s">
        <v>22</v>
      </c>
      <c r="G36" s="18">
        <v>583.92</v>
      </c>
    </row>
    <row r="37" s="3" customFormat="1" ht="59" customHeight="1" spans="1:7">
      <c r="A37" s="29" t="s">
        <v>85</v>
      </c>
      <c r="B37" s="18" t="s">
        <v>66</v>
      </c>
      <c r="C37" s="18" t="s">
        <v>13</v>
      </c>
      <c r="D37" s="30" t="s">
        <v>85</v>
      </c>
      <c r="E37" s="32" t="s">
        <v>63</v>
      </c>
      <c r="F37" s="44" t="s">
        <v>22</v>
      </c>
      <c r="G37" s="18">
        <v>246.06</v>
      </c>
    </row>
    <row r="38" s="3" customFormat="1" ht="59" customHeight="1" spans="1:7">
      <c r="A38" s="31" t="s">
        <v>86</v>
      </c>
      <c r="B38" s="18" t="s">
        <v>66</v>
      </c>
      <c r="C38" s="18" t="s">
        <v>13</v>
      </c>
      <c r="D38" s="32" t="s">
        <v>86</v>
      </c>
      <c r="E38" s="43" t="s">
        <v>68</v>
      </c>
      <c r="F38" s="44" t="s">
        <v>64</v>
      </c>
      <c r="G38" s="18">
        <v>330.8646</v>
      </c>
    </row>
    <row r="39" s="3" customFormat="1" ht="59" customHeight="1" spans="1:7">
      <c r="A39" s="31" t="s">
        <v>87</v>
      </c>
      <c r="B39" s="18"/>
      <c r="C39" s="18"/>
      <c r="D39" s="32"/>
      <c r="E39" s="43"/>
      <c r="F39" s="44"/>
      <c r="G39" s="18">
        <f>SUM(G40:G76)</f>
        <v>25679.907359</v>
      </c>
    </row>
    <row r="40" s="3" customFormat="1" ht="59" customHeight="1" spans="1:7">
      <c r="A40" s="29" t="s">
        <v>71</v>
      </c>
      <c r="B40" s="18" t="s">
        <v>66</v>
      </c>
      <c r="C40" s="18" t="s">
        <v>13</v>
      </c>
      <c r="D40" s="30" t="s">
        <v>72</v>
      </c>
      <c r="E40" s="43" t="s">
        <v>73</v>
      </c>
      <c r="F40" s="43" t="s">
        <v>40</v>
      </c>
      <c r="G40" s="18">
        <v>298.3623</v>
      </c>
    </row>
    <row r="41" s="3" customFormat="1" ht="59" customHeight="1" spans="1:7">
      <c r="A41" s="29" t="s">
        <v>74</v>
      </c>
      <c r="B41" s="18" t="s">
        <v>66</v>
      </c>
      <c r="C41" s="18" t="s">
        <v>13</v>
      </c>
      <c r="D41" s="30" t="s">
        <v>72</v>
      </c>
      <c r="E41" s="43" t="s">
        <v>73</v>
      </c>
      <c r="F41" s="43" t="s">
        <v>40</v>
      </c>
      <c r="G41" s="18">
        <v>123.375</v>
      </c>
    </row>
    <row r="42" s="3" customFormat="1" ht="59" customHeight="1" spans="1:7">
      <c r="A42" s="29" t="s">
        <v>75</v>
      </c>
      <c r="B42" s="18" t="s">
        <v>66</v>
      </c>
      <c r="C42" s="18" t="s">
        <v>13</v>
      </c>
      <c r="D42" s="30" t="s">
        <v>76</v>
      </c>
      <c r="E42" s="43" t="s">
        <v>77</v>
      </c>
      <c r="F42" s="43" t="s">
        <v>78</v>
      </c>
      <c r="G42" s="18">
        <v>104.81</v>
      </c>
    </row>
    <row r="43" s="3" customFormat="1" ht="59" customHeight="1" spans="1:7">
      <c r="A43" s="33" t="s">
        <v>88</v>
      </c>
      <c r="B43" s="34" t="s">
        <v>66</v>
      </c>
      <c r="C43" s="34" t="s">
        <v>13</v>
      </c>
      <c r="D43" s="32" t="s">
        <v>88</v>
      </c>
      <c r="E43" s="32" t="s">
        <v>68</v>
      </c>
      <c r="F43" s="32" t="s">
        <v>22</v>
      </c>
      <c r="G43" s="18">
        <v>185.32</v>
      </c>
    </row>
    <row r="44" s="3" customFormat="1" ht="59" customHeight="1" spans="1:7">
      <c r="A44" s="33" t="s">
        <v>89</v>
      </c>
      <c r="B44" s="34" t="s">
        <v>66</v>
      </c>
      <c r="C44" s="34" t="s">
        <v>13</v>
      </c>
      <c r="D44" s="32" t="s">
        <v>89</v>
      </c>
      <c r="E44" s="32" t="s">
        <v>68</v>
      </c>
      <c r="F44" s="32" t="s">
        <v>22</v>
      </c>
      <c r="G44" s="18">
        <v>174.7452</v>
      </c>
    </row>
    <row r="45" s="3" customFormat="1" ht="59" customHeight="1" spans="1:7">
      <c r="A45" s="33" t="s">
        <v>90</v>
      </c>
      <c r="B45" s="18" t="s">
        <v>66</v>
      </c>
      <c r="C45" s="18" t="s">
        <v>13</v>
      </c>
      <c r="D45" s="32" t="s">
        <v>91</v>
      </c>
      <c r="E45" s="32" t="s">
        <v>63</v>
      </c>
      <c r="F45" s="32" t="s">
        <v>92</v>
      </c>
      <c r="G45" s="18">
        <v>24.952</v>
      </c>
    </row>
    <row r="46" s="3" customFormat="1" ht="59" customHeight="1" spans="1:7">
      <c r="A46" s="31" t="s">
        <v>93</v>
      </c>
      <c r="B46" s="18" t="s">
        <v>66</v>
      </c>
      <c r="C46" s="18" t="s">
        <v>13</v>
      </c>
      <c r="D46" s="32" t="s">
        <v>93</v>
      </c>
      <c r="E46" s="32" t="s">
        <v>63</v>
      </c>
      <c r="F46" s="32" t="s">
        <v>92</v>
      </c>
      <c r="G46" s="18">
        <v>31.19</v>
      </c>
    </row>
    <row r="47" s="3" customFormat="1" ht="59" customHeight="1" spans="1:7">
      <c r="A47" s="29" t="s">
        <v>94</v>
      </c>
      <c r="B47" s="18" t="s">
        <v>66</v>
      </c>
      <c r="C47" s="18" t="s">
        <v>13</v>
      </c>
      <c r="D47" s="30" t="s">
        <v>94</v>
      </c>
      <c r="E47" s="32" t="s">
        <v>63</v>
      </c>
      <c r="F47" s="43" t="s">
        <v>64</v>
      </c>
      <c r="G47" s="18">
        <v>174.664</v>
      </c>
    </row>
    <row r="48" s="3" customFormat="1" ht="59" customHeight="1" spans="1:7">
      <c r="A48" s="29" t="s">
        <v>95</v>
      </c>
      <c r="B48" s="18" t="s">
        <v>66</v>
      </c>
      <c r="C48" s="18" t="s">
        <v>13</v>
      </c>
      <c r="D48" s="30" t="s">
        <v>95</v>
      </c>
      <c r="E48" s="32" t="s">
        <v>63</v>
      </c>
      <c r="F48" s="43" t="s">
        <v>64</v>
      </c>
      <c r="G48" s="18">
        <v>129.024</v>
      </c>
    </row>
    <row r="49" s="3" customFormat="1" ht="59" customHeight="1" spans="1:7">
      <c r="A49" s="29" t="s">
        <v>96</v>
      </c>
      <c r="B49" s="30" t="s">
        <v>66</v>
      </c>
      <c r="C49" s="18" t="s">
        <v>13</v>
      </c>
      <c r="D49" s="30" t="s">
        <v>96</v>
      </c>
      <c r="E49" s="30" t="s">
        <v>63</v>
      </c>
      <c r="F49" s="30" t="s">
        <v>22</v>
      </c>
      <c r="G49" s="18">
        <v>600</v>
      </c>
    </row>
    <row r="50" s="3" customFormat="1" ht="59" customHeight="1" spans="1:7">
      <c r="A50" s="29" t="s">
        <v>97</v>
      </c>
      <c r="B50" s="18" t="s">
        <v>66</v>
      </c>
      <c r="C50" s="18" t="s">
        <v>13</v>
      </c>
      <c r="D50" s="30" t="s">
        <v>97</v>
      </c>
      <c r="E50" s="43" t="s">
        <v>73</v>
      </c>
      <c r="F50" s="18" t="s">
        <v>18</v>
      </c>
      <c r="G50" s="18">
        <v>392.434</v>
      </c>
    </row>
    <row r="51" s="3" customFormat="1" ht="59" customHeight="1" spans="1:7">
      <c r="A51" s="29" t="s">
        <v>98</v>
      </c>
      <c r="B51" s="18" t="s">
        <v>66</v>
      </c>
      <c r="C51" s="18" t="s">
        <v>13</v>
      </c>
      <c r="D51" s="30" t="s">
        <v>98</v>
      </c>
      <c r="E51" s="43" t="s">
        <v>73</v>
      </c>
      <c r="F51" s="18" t="s">
        <v>18</v>
      </c>
      <c r="G51" s="18">
        <v>120</v>
      </c>
    </row>
    <row r="52" s="3" customFormat="1" ht="59" customHeight="1" spans="1:7">
      <c r="A52" s="29" t="s">
        <v>99</v>
      </c>
      <c r="B52" s="18" t="s">
        <v>66</v>
      </c>
      <c r="C52" s="18" t="s">
        <v>13</v>
      </c>
      <c r="D52" s="30" t="s">
        <v>99</v>
      </c>
      <c r="E52" s="43" t="s">
        <v>73</v>
      </c>
      <c r="F52" s="43" t="s">
        <v>64</v>
      </c>
      <c r="G52" s="18">
        <v>108.99</v>
      </c>
    </row>
    <row r="53" s="3" customFormat="1" ht="59" customHeight="1" spans="1:7">
      <c r="A53" s="31" t="s">
        <v>100</v>
      </c>
      <c r="B53" s="18" t="s">
        <v>66</v>
      </c>
      <c r="C53" s="18" t="s">
        <v>13</v>
      </c>
      <c r="D53" s="32" t="s">
        <v>100</v>
      </c>
      <c r="E53" s="43" t="s">
        <v>73</v>
      </c>
      <c r="F53" s="18" t="s">
        <v>64</v>
      </c>
      <c r="G53" s="18">
        <v>24.696</v>
      </c>
    </row>
    <row r="54" s="3" customFormat="1" ht="59" customHeight="1" spans="1:7">
      <c r="A54" s="29" t="s">
        <v>101</v>
      </c>
      <c r="B54" s="18" t="s">
        <v>66</v>
      </c>
      <c r="C54" s="18" t="s">
        <v>13</v>
      </c>
      <c r="D54" s="30" t="s">
        <v>101</v>
      </c>
      <c r="E54" s="43" t="s">
        <v>77</v>
      </c>
      <c r="F54" s="43" t="s">
        <v>40</v>
      </c>
      <c r="G54" s="18">
        <v>125.608</v>
      </c>
    </row>
    <row r="55" s="3" customFormat="1" ht="59" customHeight="1" spans="1:7">
      <c r="A55" s="29" t="s">
        <v>102</v>
      </c>
      <c r="B55" s="18" t="s">
        <v>66</v>
      </c>
      <c r="C55" s="18" t="s">
        <v>13</v>
      </c>
      <c r="D55" s="30" t="s">
        <v>102</v>
      </c>
      <c r="E55" s="43" t="s">
        <v>68</v>
      </c>
      <c r="F55" s="43" t="s">
        <v>15</v>
      </c>
      <c r="G55" s="18">
        <v>5563.3983</v>
      </c>
    </row>
    <row r="56" s="3" customFormat="1" ht="59" customHeight="1" spans="1:7">
      <c r="A56" s="29" t="s">
        <v>103</v>
      </c>
      <c r="B56" s="18" t="s">
        <v>66</v>
      </c>
      <c r="C56" s="18" t="s">
        <v>13</v>
      </c>
      <c r="D56" s="30" t="s">
        <v>103</v>
      </c>
      <c r="E56" s="43" t="s">
        <v>68</v>
      </c>
      <c r="F56" s="43" t="s">
        <v>22</v>
      </c>
      <c r="G56" s="18">
        <f>392.1+287.04</f>
        <v>679.14</v>
      </c>
    </row>
    <row r="57" s="3" customFormat="1" ht="59" customHeight="1" spans="1:7">
      <c r="A57" s="29" t="s">
        <v>104</v>
      </c>
      <c r="B57" s="18" t="s">
        <v>66</v>
      </c>
      <c r="C57" s="18" t="s">
        <v>13</v>
      </c>
      <c r="D57" s="30" t="s">
        <v>104</v>
      </c>
      <c r="E57" s="43" t="s">
        <v>68</v>
      </c>
      <c r="F57" s="43" t="s">
        <v>22</v>
      </c>
      <c r="G57" s="18">
        <v>3305.985459</v>
      </c>
    </row>
    <row r="58" s="3" customFormat="1" ht="59" customHeight="1" spans="1:7">
      <c r="A58" s="29" t="s">
        <v>105</v>
      </c>
      <c r="B58" s="18" t="s">
        <v>66</v>
      </c>
      <c r="C58" s="18" t="s">
        <v>13</v>
      </c>
      <c r="D58" s="30" t="s">
        <v>105</v>
      </c>
      <c r="E58" s="43" t="s">
        <v>68</v>
      </c>
      <c r="F58" s="43" t="s">
        <v>22</v>
      </c>
      <c r="G58" s="18">
        <v>676.5</v>
      </c>
    </row>
    <row r="59" s="3" customFormat="1" ht="59" customHeight="1" spans="1:7">
      <c r="A59" s="29" t="s">
        <v>106</v>
      </c>
      <c r="B59" s="18" t="s">
        <v>66</v>
      </c>
      <c r="C59" s="18" t="s">
        <v>13</v>
      </c>
      <c r="D59" s="30" t="s">
        <v>106</v>
      </c>
      <c r="E59" s="43" t="s">
        <v>68</v>
      </c>
      <c r="F59" s="43" t="s">
        <v>22</v>
      </c>
      <c r="G59" s="18">
        <v>37.6</v>
      </c>
    </row>
    <row r="60" s="3" customFormat="1" ht="59" customHeight="1" spans="1:7">
      <c r="A60" s="29" t="s">
        <v>107</v>
      </c>
      <c r="B60" s="18" t="s">
        <v>66</v>
      </c>
      <c r="C60" s="18" t="s">
        <v>13</v>
      </c>
      <c r="D60" s="30" t="s">
        <v>107</v>
      </c>
      <c r="E60" s="43" t="s">
        <v>68</v>
      </c>
      <c r="F60" s="43" t="s">
        <v>22</v>
      </c>
      <c r="G60" s="18">
        <f>272.64+172.98</f>
        <v>445.62</v>
      </c>
    </row>
    <row r="61" s="3" customFormat="1" ht="59" customHeight="1" spans="1:7">
      <c r="A61" s="29" t="s">
        <v>108</v>
      </c>
      <c r="B61" s="18" t="s">
        <v>66</v>
      </c>
      <c r="C61" s="18" t="s">
        <v>13</v>
      </c>
      <c r="D61" s="30" t="s">
        <v>108</v>
      </c>
      <c r="E61" s="43" t="s">
        <v>68</v>
      </c>
      <c r="F61" s="43" t="s">
        <v>22</v>
      </c>
      <c r="G61" s="18">
        <f>1145.8508+221.42</f>
        <v>1367.2708</v>
      </c>
    </row>
    <row r="62" s="3" customFormat="1" ht="59" customHeight="1" spans="1:7">
      <c r="A62" s="29" t="s">
        <v>109</v>
      </c>
      <c r="B62" s="18" t="s">
        <v>66</v>
      </c>
      <c r="C62" s="18" t="s">
        <v>13</v>
      </c>
      <c r="D62" s="30" t="s">
        <v>109</v>
      </c>
      <c r="E62" s="43" t="s">
        <v>68</v>
      </c>
      <c r="F62" s="43" t="s">
        <v>22</v>
      </c>
      <c r="G62" s="18">
        <v>152.258</v>
      </c>
    </row>
    <row r="63" s="3" customFormat="1" ht="59" customHeight="1" spans="1:7">
      <c r="A63" s="31" t="s">
        <v>110</v>
      </c>
      <c r="B63" s="18" t="s">
        <v>66</v>
      </c>
      <c r="C63" s="18" t="s">
        <v>13</v>
      </c>
      <c r="D63" s="32" t="s">
        <v>110</v>
      </c>
      <c r="E63" s="43" t="s">
        <v>68</v>
      </c>
      <c r="F63" s="32" t="s">
        <v>92</v>
      </c>
      <c r="G63" s="18">
        <v>136</v>
      </c>
    </row>
    <row r="64" s="3" customFormat="1" ht="59" customHeight="1" spans="1:7">
      <c r="A64" s="31" t="s">
        <v>111</v>
      </c>
      <c r="B64" s="18" t="s">
        <v>66</v>
      </c>
      <c r="C64" s="18" t="s">
        <v>13</v>
      </c>
      <c r="D64" s="32" t="s">
        <v>111</v>
      </c>
      <c r="E64" s="43" t="s">
        <v>68</v>
      </c>
      <c r="F64" s="32" t="s">
        <v>92</v>
      </c>
      <c r="G64" s="18">
        <v>170</v>
      </c>
    </row>
    <row r="65" s="3" customFormat="1" ht="59" customHeight="1" spans="1:7">
      <c r="A65" s="31" t="s">
        <v>112</v>
      </c>
      <c r="B65" s="18" t="s">
        <v>66</v>
      </c>
      <c r="C65" s="18" t="s">
        <v>13</v>
      </c>
      <c r="D65" s="32" t="s">
        <v>112</v>
      </c>
      <c r="E65" s="43" t="s">
        <v>68</v>
      </c>
      <c r="F65" s="32" t="s">
        <v>92</v>
      </c>
      <c r="G65" s="18">
        <v>104.8</v>
      </c>
    </row>
    <row r="66" s="3" customFormat="1" ht="59" customHeight="1" spans="1:7">
      <c r="A66" s="31" t="s">
        <v>113</v>
      </c>
      <c r="B66" s="18" t="s">
        <v>66</v>
      </c>
      <c r="C66" s="18" t="s">
        <v>13</v>
      </c>
      <c r="D66" s="32" t="s">
        <v>113</v>
      </c>
      <c r="E66" s="43" t="s">
        <v>68</v>
      </c>
      <c r="F66" s="32" t="s">
        <v>92</v>
      </c>
      <c r="G66" s="18">
        <v>108.052</v>
      </c>
    </row>
    <row r="67" s="3" customFormat="1" ht="59" customHeight="1" spans="1:7">
      <c r="A67" s="31" t="s">
        <v>114</v>
      </c>
      <c r="B67" s="18" t="s">
        <v>66</v>
      </c>
      <c r="C67" s="18" t="s">
        <v>13</v>
      </c>
      <c r="D67" s="32" t="s">
        <v>114</v>
      </c>
      <c r="E67" s="43" t="s">
        <v>68</v>
      </c>
      <c r="F67" s="32" t="s">
        <v>92</v>
      </c>
      <c r="G67" s="18">
        <v>138.924</v>
      </c>
    </row>
    <row r="68" s="3" customFormat="1" ht="59" customHeight="1" spans="1:7">
      <c r="A68" s="29" t="s">
        <v>115</v>
      </c>
      <c r="B68" s="18" t="s">
        <v>66</v>
      </c>
      <c r="C68" s="18" t="s">
        <v>13</v>
      </c>
      <c r="D68" s="30" t="s">
        <v>115</v>
      </c>
      <c r="E68" s="43" t="s">
        <v>68</v>
      </c>
      <c r="F68" s="43" t="s">
        <v>78</v>
      </c>
      <c r="G68" s="18">
        <v>143.8</v>
      </c>
    </row>
    <row r="69" s="3" customFormat="1" ht="59" customHeight="1" spans="1:7">
      <c r="A69" s="29" t="s">
        <v>116</v>
      </c>
      <c r="B69" s="30" t="s">
        <v>66</v>
      </c>
      <c r="C69" s="18" t="s">
        <v>13</v>
      </c>
      <c r="D69" s="30" t="s">
        <v>116</v>
      </c>
      <c r="E69" s="30" t="s">
        <v>68</v>
      </c>
      <c r="F69" s="30" t="s">
        <v>22</v>
      </c>
      <c r="G69" s="18">
        <v>300</v>
      </c>
    </row>
    <row r="70" s="3" customFormat="1" ht="59" customHeight="1" spans="1:7">
      <c r="A70" s="29" t="s">
        <v>117</v>
      </c>
      <c r="B70" s="30" t="s">
        <v>66</v>
      </c>
      <c r="C70" s="18" t="s">
        <v>13</v>
      </c>
      <c r="D70" s="30" t="s">
        <v>117</v>
      </c>
      <c r="E70" s="30" t="s">
        <v>68</v>
      </c>
      <c r="F70" s="30" t="s">
        <v>15</v>
      </c>
      <c r="G70" s="18">
        <v>1619.2435</v>
      </c>
    </row>
    <row r="71" s="3" customFormat="1" ht="59" customHeight="1" spans="1:7">
      <c r="A71" s="29" t="s">
        <v>118</v>
      </c>
      <c r="B71" s="30" t="s">
        <v>66</v>
      </c>
      <c r="C71" s="18" t="s">
        <v>13</v>
      </c>
      <c r="D71" s="30" t="s">
        <v>118</v>
      </c>
      <c r="E71" s="30" t="s">
        <v>119</v>
      </c>
      <c r="F71" s="30" t="s">
        <v>15</v>
      </c>
      <c r="G71" s="18">
        <v>953.7488</v>
      </c>
    </row>
    <row r="72" s="3" customFormat="1" ht="59" customHeight="1" spans="1:7">
      <c r="A72" s="29" t="s">
        <v>120</v>
      </c>
      <c r="B72" s="30" t="s">
        <v>66</v>
      </c>
      <c r="C72" s="18" t="s">
        <v>13</v>
      </c>
      <c r="D72" s="30" t="s">
        <v>121</v>
      </c>
      <c r="E72" s="30" t="s">
        <v>68</v>
      </c>
      <c r="F72" s="30" t="s">
        <v>15</v>
      </c>
      <c r="G72" s="18">
        <f>1125.6+339.55+600</f>
        <v>2065.15</v>
      </c>
    </row>
    <row r="73" s="3" customFormat="1" ht="59" customHeight="1" spans="1:7">
      <c r="A73" s="29" t="s">
        <v>122</v>
      </c>
      <c r="B73" s="18" t="s">
        <v>66</v>
      </c>
      <c r="C73" s="18" t="s">
        <v>13</v>
      </c>
      <c r="D73" s="30" t="s">
        <v>122</v>
      </c>
      <c r="E73" s="43" t="s">
        <v>123</v>
      </c>
      <c r="F73" s="43" t="s">
        <v>40</v>
      </c>
      <c r="G73" s="18">
        <v>71.75</v>
      </c>
    </row>
    <row r="74" s="3" customFormat="1" ht="59" customHeight="1" spans="1:7">
      <c r="A74" s="29" t="s">
        <v>124</v>
      </c>
      <c r="B74" s="18" t="s">
        <v>62</v>
      </c>
      <c r="C74" s="18" t="s">
        <v>13</v>
      </c>
      <c r="D74" s="30" t="s">
        <v>124</v>
      </c>
      <c r="E74" s="43" t="s">
        <v>125</v>
      </c>
      <c r="F74" s="43" t="s">
        <v>22</v>
      </c>
      <c r="G74" s="18">
        <v>8.496</v>
      </c>
    </row>
    <row r="75" s="3" customFormat="1" ht="59" customHeight="1" spans="1:7">
      <c r="A75" s="23" t="s">
        <v>126</v>
      </c>
      <c r="B75" s="22" t="s">
        <v>62</v>
      </c>
      <c r="C75" s="18" t="s">
        <v>127</v>
      </c>
      <c r="D75" s="22" t="s">
        <v>128</v>
      </c>
      <c r="E75" s="22" t="s">
        <v>129</v>
      </c>
      <c r="F75" s="50" t="s">
        <v>130</v>
      </c>
      <c r="G75" s="18">
        <v>4600</v>
      </c>
    </row>
    <row r="76" s="3" customFormat="1" ht="59" customHeight="1" spans="1:7">
      <c r="A76" s="23" t="s">
        <v>126</v>
      </c>
      <c r="B76" s="22" t="s">
        <v>62</v>
      </c>
      <c r="C76" s="18" t="s">
        <v>127</v>
      </c>
      <c r="D76" s="22" t="s">
        <v>131</v>
      </c>
      <c r="E76" s="22" t="s">
        <v>129</v>
      </c>
      <c r="F76" s="50" t="s">
        <v>130</v>
      </c>
      <c r="G76" s="18">
        <v>414</v>
      </c>
    </row>
    <row r="77" s="3" customFormat="1" ht="59" customHeight="1" spans="1:7">
      <c r="A77" s="25" t="s">
        <v>132</v>
      </c>
      <c r="B77" s="16"/>
      <c r="C77" s="16"/>
      <c r="D77" s="16"/>
      <c r="E77" s="16"/>
      <c r="F77" s="16"/>
      <c r="G77" s="40">
        <f>G78</f>
        <v>25.2</v>
      </c>
    </row>
    <row r="78" s="3" customFormat="1" ht="59" customHeight="1" spans="1:7">
      <c r="A78" s="23" t="s">
        <v>133</v>
      </c>
      <c r="B78" s="22" t="s">
        <v>134</v>
      </c>
      <c r="C78" s="22" t="s">
        <v>13</v>
      </c>
      <c r="D78" s="24" t="s">
        <v>133</v>
      </c>
      <c r="E78" s="22" t="s">
        <v>135</v>
      </c>
      <c r="F78" s="50" t="s">
        <v>22</v>
      </c>
      <c r="G78" s="18">
        <v>25.2</v>
      </c>
    </row>
    <row r="79" s="3" customFormat="1" ht="59" customHeight="1" spans="1:7">
      <c r="A79" s="25" t="s">
        <v>136</v>
      </c>
      <c r="B79" s="16"/>
      <c r="C79" s="16"/>
      <c r="D79" s="16"/>
      <c r="E79" s="16"/>
      <c r="F79" s="16"/>
      <c r="G79" s="40">
        <f>SUM(G80:G119)</f>
        <v>40993.200405</v>
      </c>
    </row>
    <row r="80" s="3" customFormat="1" ht="177" customHeight="1" spans="1:7">
      <c r="A80" s="45" t="s">
        <v>137</v>
      </c>
      <c r="B80" s="18" t="s">
        <v>138</v>
      </c>
      <c r="C80" s="18" t="s">
        <v>25</v>
      </c>
      <c r="D80" s="19" t="s">
        <v>139</v>
      </c>
      <c r="E80" s="43" t="s">
        <v>140</v>
      </c>
      <c r="F80" s="43" t="s">
        <v>141</v>
      </c>
      <c r="G80" s="40">
        <v>2864.45</v>
      </c>
    </row>
    <row r="81" s="3" customFormat="1" ht="59" customHeight="1" spans="1:7">
      <c r="A81" s="25" t="s">
        <v>142</v>
      </c>
      <c r="B81" s="16" t="s">
        <v>143</v>
      </c>
      <c r="C81" s="18" t="s">
        <v>144</v>
      </c>
      <c r="D81" s="46" t="s">
        <v>142</v>
      </c>
      <c r="E81" s="16" t="s">
        <v>145</v>
      </c>
      <c r="F81" s="51" t="s">
        <v>146</v>
      </c>
      <c r="G81" s="14">
        <v>26000</v>
      </c>
    </row>
    <row r="82" s="3" customFormat="1" ht="59" customHeight="1" spans="1:7">
      <c r="A82" s="25" t="s">
        <v>147</v>
      </c>
      <c r="B82" s="16" t="s">
        <v>148</v>
      </c>
      <c r="C82" s="18" t="s">
        <v>144</v>
      </c>
      <c r="D82" s="46" t="s">
        <v>147</v>
      </c>
      <c r="E82" s="16" t="s">
        <v>149</v>
      </c>
      <c r="F82" s="51" t="s">
        <v>150</v>
      </c>
      <c r="G82" s="14">
        <v>900</v>
      </c>
    </row>
    <row r="83" s="3" customFormat="1" ht="59" customHeight="1" spans="1:7">
      <c r="A83" s="25" t="s">
        <v>151</v>
      </c>
      <c r="B83" s="46" t="s">
        <v>148</v>
      </c>
      <c r="C83" s="18" t="s">
        <v>144</v>
      </c>
      <c r="D83" s="46" t="s">
        <v>151</v>
      </c>
      <c r="E83" s="46" t="s">
        <v>152</v>
      </c>
      <c r="F83" s="46" t="s">
        <v>153</v>
      </c>
      <c r="G83" s="14">
        <v>45</v>
      </c>
    </row>
    <row r="84" s="3" customFormat="1" ht="59" customHeight="1" spans="1:7">
      <c r="A84" s="25" t="s">
        <v>154</v>
      </c>
      <c r="B84" s="16" t="s">
        <v>148</v>
      </c>
      <c r="C84" s="18" t="s">
        <v>144</v>
      </c>
      <c r="D84" s="46" t="s">
        <v>154</v>
      </c>
      <c r="E84" s="16" t="s">
        <v>155</v>
      </c>
      <c r="F84" s="51" t="s">
        <v>156</v>
      </c>
      <c r="G84" s="14">
        <v>232.56</v>
      </c>
    </row>
    <row r="85" s="3" customFormat="1" ht="59" customHeight="1" spans="1:7">
      <c r="A85" s="25" t="s">
        <v>157</v>
      </c>
      <c r="B85" s="16" t="s">
        <v>148</v>
      </c>
      <c r="C85" s="18" t="s">
        <v>144</v>
      </c>
      <c r="D85" s="46" t="s">
        <v>157</v>
      </c>
      <c r="E85" s="16" t="s">
        <v>158</v>
      </c>
      <c r="F85" s="16" t="s">
        <v>159</v>
      </c>
      <c r="G85" s="14">
        <v>80</v>
      </c>
    </row>
    <row r="86" s="3" customFormat="1" ht="59" customHeight="1" spans="1:7">
      <c r="A86" s="25" t="s">
        <v>160</v>
      </c>
      <c r="B86" s="16" t="s">
        <v>148</v>
      </c>
      <c r="C86" s="18" t="s">
        <v>144</v>
      </c>
      <c r="D86" s="46" t="s">
        <v>161</v>
      </c>
      <c r="E86" s="16" t="s">
        <v>162</v>
      </c>
      <c r="F86" s="51" t="s">
        <v>156</v>
      </c>
      <c r="G86" s="14">
        <v>15</v>
      </c>
    </row>
    <row r="87" s="3" customFormat="1" ht="59" customHeight="1" spans="1:7">
      <c r="A87" s="25" t="s">
        <v>163</v>
      </c>
      <c r="B87" s="16" t="s">
        <v>148</v>
      </c>
      <c r="C87" s="18" t="s">
        <v>144</v>
      </c>
      <c r="D87" s="46" t="s">
        <v>163</v>
      </c>
      <c r="E87" s="16" t="s">
        <v>164</v>
      </c>
      <c r="F87" s="51" t="s">
        <v>159</v>
      </c>
      <c r="G87" s="14">
        <v>5</v>
      </c>
    </row>
    <row r="88" s="3" customFormat="1" ht="59" customHeight="1" spans="1:7">
      <c r="A88" s="25" t="s">
        <v>165</v>
      </c>
      <c r="B88" s="16" t="s">
        <v>148</v>
      </c>
      <c r="C88" s="18" t="s">
        <v>144</v>
      </c>
      <c r="D88" s="46" t="s">
        <v>165</v>
      </c>
      <c r="E88" s="16" t="s">
        <v>164</v>
      </c>
      <c r="F88" s="51" t="s">
        <v>159</v>
      </c>
      <c r="G88" s="14">
        <v>10</v>
      </c>
    </row>
    <row r="89" s="3" customFormat="1" ht="59" customHeight="1" spans="1:7">
      <c r="A89" s="25" t="s">
        <v>166</v>
      </c>
      <c r="B89" s="16" t="s">
        <v>148</v>
      </c>
      <c r="C89" s="18" t="s">
        <v>144</v>
      </c>
      <c r="D89" s="46" t="s">
        <v>166</v>
      </c>
      <c r="E89" s="16" t="s">
        <v>164</v>
      </c>
      <c r="F89" s="51" t="s">
        <v>159</v>
      </c>
      <c r="G89" s="14">
        <v>587.3</v>
      </c>
    </row>
    <row r="90" s="3" customFormat="1" ht="59" customHeight="1" spans="1:7">
      <c r="A90" s="25" t="s">
        <v>167</v>
      </c>
      <c r="B90" s="16" t="s">
        <v>148</v>
      </c>
      <c r="C90" s="18" t="s">
        <v>144</v>
      </c>
      <c r="D90" s="46" t="s">
        <v>167</v>
      </c>
      <c r="E90" s="16" t="s">
        <v>168</v>
      </c>
      <c r="F90" s="51" t="s">
        <v>156</v>
      </c>
      <c r="G90" s="14">
        <v>108.435</v>
      </c>
    </row>
    <row r="91" s="3" customFormat="1" ht="59" customHeight="1" spans="1:7">
      <c r="A91" s="25" t="s">
        <v>169</v>
      </c>
      <c r="B91" s="16" t="s">
        <v>148</v>
      </c>
      <c r="C91" s="18" t="s">
        <v>144</v>
      </c>
      <c r="D91" s="46" t="s">
        <v>169</v>
      </c>
      <c r="E91" s="16" t="s">
        <v>168</v>
      </c>
      <c r="F91" s="51" t="s">
        <v>40</v>
      </c>
      <c r="G91" s="14">
        <f>430-230</f>
        <v>200</v>
      </c>
    </row>
    <row r="92" s="3" customFormat="1" ht="59" customHeight="1" spans="1:7">
      <c r="A92" s="25" t="s">
        <v>170</v>
      </c>
      <c r="B92" s="16" t="s">
        <v>148</v>
      </c>
      <c r="C92" s="18" t="s">
        <v>144</v>
      </c>
      <c r="D92" s="46" t="s">
        <v>170</v>
      </c>
      <c r="E92" s="16" t="s">
        <v>171</v>
      </c>
      <c r="F92" s="51" t="s">
        <v>159</v>
      </c>
      <c r="G92" s="14">
        <v>89.268</v>
      </c>
    </row>
    <row r="93" s="3" customFormat="1" ht="59" customHeight="1" spans="1:7">
      <c r="A93" s="25" t="s">
        <v>172</v>
      </c>
      <c r="B93" s="16" t="s">
        <v>148</v>
      </c>
      <c r="C93" s="18" t="s">
        <v>144</v>
      </c>
      <c r="D93" s="46" t="s">
        <v>172</v>
      </c>
      <c r="E93" s="16" t="s">
        <v>173</v>
      </c>
      <c r="F93" s="51" t="s">
        <v>153</v>
      </c>
      <c r="G93" s="14">
        <v>50.4</v>
      </c>
    </row>
    <row r="94" s="3" customFormat="1" ht="59" customHeight="1" spans="1:7">
      <c r="A94" s="25" t="s">
        <v>174</v>
      </c>
      <c r="B94" s="16" t="s">
        <v>148</v>
      </c>
      <c r="C94" s="18" t="s">
        <v>144</v>
      </c>
      <c r="D94" s="46" t="s">
        <v>175</v>
      </c>
      <c r="E94" s="16" t="s">
        <v>176</v>
      </c>
      <c r="F94" s="51" t="s">
        <v>153</v>
      </c>
      <c r="G94" s="14">
        <f>515.55-250</f>
        <v>265.55</v>
      </c>
    </row>
    <row r="95" s="3" customFormat="1" ht="59" customHeight="1" spans="1:7">
      <c r="A95" s="25" t="s">
        <v>177</v>
      </c>
      <c r="B95" s="16" t="s">
        <v>148</v>
      </c>
      <c r="C95" s="18" t="s">
        <v>144</v>
      </c>
      <c r="D95" s="46" t="s">
        <v>178</v>
      </c>
      <c r="E95" s="16" t="s">
        <v>179</v>
      </c>
      <c r="F95" s="51" t="s">
        <v>153</v>
      </c>
      <c r="G95" s="14">
        <v>38</v>
      </c>
    </row>
    <row r="96" s="3" customFormat="1" ht="59" customHeight="1" spans="1:7">
      <c r="A96" s="25" t="s">
        <v>180</v>
      </c>
      <c r="B96" s="16" t="s">
        <v>148</v>
      </c>
      <c r="C96" s="18" t="s">
        <v>144</v>
      </c>
      <c r="D96" s="46" t="s">
        <v>181</v>
      </c>
      <c r="E96" s="16" t="s">
        <v>182</v>
      </c>
      <c r="F96" s="51" t="s">
        <v>156</v>
      </c>
      <c r="G96" s="14">
        <v>160</v>
      </c>
    </row>
    <row r="97" s="3" customFormat="1" ht="59" customHeight="1" spans="1:7">
      <c r="A97" s="47" t="s">
        <v>183</v>
      </c>
      <c r="B97" s="16" t="s">
        <v>184</v>
      </c>
      <c r="C97" s="18" t="s">
        <v>144</v>
      </c>
      <c r="D97" s="48" t="s">
        <v>183</v>
      </c>
      <c r="E97" s="39" t="s">
        <v>185</v>
      </c>
      <c r="F97" s="39" t="s">
        <v>156</v>
      </c>
      <c r="G97" s="39">
        <v>69.18</v>
      </c>
    </row>
    <row r="98" s="3" customFormat="1" ht="59" customHeight="1" spans="1:7">
      <c r="A98" s="47" t="s">
        <v>186</v>
      </c>
      <c r="B98" s="16" t="s">
        <v>184</v>
      </c>
      <c r="C98" s="18" t="s">
        <v>144</v>
      </c>
      <c r="D98" s="48" t="s">
        <v>187</v>
      </c>
      <c r="E98" s="39" t="s">
        <v>188</v>
      </c>
      <c r="F98" s="39" t="s">
        <v>156</v>
      </c>
      <c r="G98" s="39">
        <v>71.59</v>
      </c>
    </row>
    <row r="99" s="3" customFormat="1" ht="59" customHeight="1" spans="1:7">
      <c r="A99" s="47" t="s">
        <v>189</v>
      </c>
      <c r="B99" s="16" t="s">
        <v>184</v>
      </c>
      <c r="C99" s="18" t="s">
        <v>144</v>
      </c>
      <c r="D99" s="48" t="s">
        <v>190</v>
      </c>
      <c r="E99" s="39" t="s">
        <v>191</v>
      </c>
      <c r="F99" s="39" t="s">
        <v>156</v>
      </c>
      <c r="G99" s="39">
        <v>1724.47</v>
      </c>
    </row>
    <row r="100" s="3" customFormat="1" ht="59" customHeight="1" spans="1:7">
      <c r="A100" s="47" t="s">
        <v>192</v>
      </c>
      <c r="B100" s="16" t="s">
        <v>184</v>
      </c>
      <c r="C100" s="18" t="s">
        <v>144</v>
      </c>
      <c r="D100" s="48" t="s">
        <v>192</v>
      </c>
      <c r="E100" s="39" t="s">
        <v>193</v>
      </c>
      <c r="F100" s="39" t="s">
        <v>156</v>
      </c>
      <c r="G100" s="39">
        <v>480.97</v>
      </c>
    </row>
    <row r="101" s="3" customFormat="1" ht="59" customHeight="1" spans="1:7">
      <c r="A101" s="47" t="s">
        <v>194</v>
      </c>
      <c r="B101" s="16" t="s">
        <v>184</v>
      </c>
      <c r="C101" s="18" t="s">
        <v>144</v>
      </c>
      <c r="D101" s="48" t="s">
        <v>194</v>
      </c>
      <c r="E101" s="39" t="s">
        <v>195</v>
      </c>
      <c r="F101" s="39" t="s">
        <v>156</v>
      </c>
      <c r="G101" s="39">
        <v>1.81</v>
      </c>
    </row>
    <row r="102" s="3" customFormat="1" ht="59" customHeight="1" spans="1:7">
      <c r="A102" s="47" t="s">
        <v>196</v>
      </c>
      <c r="B102" s="16" t="s">
        <v>184</v>
      </c>
      <c r="C102" s="18" t="s">
        <v>144</v>
      </c>
      <c r="D102" s="48" t="s">
        <v>196</v>
      </c>
      <c r="E102" s="39" t="s">
        <v>197</v>
      </c>
      <c r="F102" s="39" t="s">
        <v>156</v>
      </c>
      <c r="G102" s="39">
        <v>8.12</v>
      </c>
    </row>
    <row r="103" s="3" customFormat="1" ht="59" customHeight="1" spans="1:7">
      <c r="A103" s="47" t="s">
        <v>198</v>
      </c>
      <c r="B103" s="16" t="s">
        <v>184</v>
      </c>
      <c r="C103" s="18" t="s">
        <v>144</v>
      </c>
      <c r="D103" s="48" t="s">
        <v>198</v>
      </c>
      <c r="E103" s="39" t="s">
        <v>199</v>
      </c>
      <c r="F103" s="39" t="s">
        <v>156</v>
      </c>
      <c r="G103" s="39">
        <v>651.83</v>
      </c>
    </row>
    <row r="104" s="3" customFormat="1" ht="59" customHeight="1" spans="1:7">
      <c r="A104" s="47" t="s">
        <v>200</v>
      </c>
      <c r="B104" s="16" t="s">
        <v>184</v>
      </c>
      <c r="C104" s="18" t="s">
        <v>144</v>
      </c>
      <c r="D104" s="48" t="s">
        <v>201</v>
      </c>
      <c r="E104" s="39" t="s">
        <v>202</v>
      </c>
      <c r="F104" s="39" t="s">
        <v>150</v>
      </c>
      <c r="G104" s="39">
        <v>344.78</v>
      </c>
    </row>
    <row r="105" s="3" customFormat="1" ht="59" customHeight="1" spans="1:7">
      <c r="A105" s="47" t="s">
        <v>203</v>
      </c>
      <c r="B105" s="16" t="s">
        <v>184</v>
      </c>
      <c r="C105" s="18" t="s">
        <v>144</v>
      </c>
      <c r="D105" s="48" t="s">
        <v>203</v>
      </c>
      <c r="E105" s="39" t="s">
        <v>204</v>
      </c>
      <c r="F105" s="39" t="s">
        <v>205</v>
      </c>
      <c r="G105" s="39">
        <v>300</v>
      </c>
    </row>
    <row r="106" s="3" customFormat="1" ht="59" customHeight="1" spans="1:7">
      <c r="A106" s="47" t="s">
        <v>206</v>
      </c>
      <c r="B106" s="48" t="s">
        <v>184</v>
      </c>
      <c r="C106" s="18" t="s">
        <v>144</v>
      </c>
      <c r="D106" s="48" t="s">
        <v>207</v>
      </c>
      <c r="E106" s="39" t="s">
        <v>204</v>
      </c>
      <c r="F106" s="39" t="s">
        <v>205</v>
      </c>
      <c r="G106" s="39">
        <v>34.14</v>
      </c>
    </row>
    <row r="107" s="3" customFormat="1" ht="59" customHeight="1" spans="1:7">
      <c r="A107" s="47" t="s">
        <v>208</v>
      </c>
      <c r="B107" s="16" t="s">
        <v>184</v>
      </c>
      <c r="C107" s="18" t="s">
        <v>144</v>
      </c>
      <c r="D107" s="48" t="s">
        <v>208</v>
      </c>
      <c r="E107" s="39" t="s">
        <v>209</v>
      </c>
      <c r="F107" s="39" t="s">
        <v>150</v>
      </c>
      <c r="G107" s="39">
        <v>281.29</v>
      </c>
    </row>
    <row r="108" s="3" customFormat="1" ht="59" customHeight="1" spans="1:7">
      <c r="A108" s="47" t="s">
        <v>210</v>
      </c>
      <c r="B108" s="16" t="s">
        <v>184</v>
      </c>
      <c r="C108" s="18" t="s">
        <v>144</v>
      </c>
      <c r="D108" s="48" t="s">
        <v>210</v>
      </c>
      <c r="E108" s="39" t="s">
        <v>209</v>
      </c>
      <c r="F108" s="39" t="s">
        <v>150</v>
      </c>
      <c r="G108" s="39">
        <v>15.19</v>
      </c>
    </row>
    <row r="109" s="3" customFormat="1" ht="59" customHeight="1" spans="1:7">
      <c r="A109" s="47" t="s">
        <v>211</v>
      </c>
      <c r="B109" s="16" t="s">
        <v>184</v>
      </c>
      <c r="C109" s="18" t="s">
        <v>144</v>
      </c>
      <c r="D109" s="48" t="s">
        <v>211</v>
      </c>
      <c r="E109" s="39" t="s">
        <v>209</v>
      </c>
      <c r="F109" s="39" t="s">
        <v>150</v>
      </c>
      <c r="G109" s="39">
        <v>163.39</v>
      </c>
    </row>
    <row r="110" s="3" customFormat="1" ht="59" customHeight="1" spans="1:7">
      <c r="A110" s="47" t="s">
        <v>212</v>
      </c>
      <c r="B110" s="16" t="s">
        <v>184</v>
      </c>
      <c r="C110" s="18" t="s">
        <v>144</v>
      </c>
      <c r="D110" s="48" t="s">
        <v>212</v>
      </c>
      <c r="E110" s="39" t="s">
        <v>209</v>
      </c>
      <c r="F110" s="39" t="s">
        <v>150</v>
      </c>
      <c r="G110" s="39">
        <v>1.17</v>
      </c>
    </row>
    <row r="111" s="3" customFormat="1" ht="59" customHeight="1" spans="1:7">
      <c r="A111" s="47" t="s">
        <v>213</v>
      </c>
      <c r="B111" s="16" t="s">
        <v>184</v>
      </c>
      <c r="C111" s="18" t="s">
        <v>144</v>
      </c>
      <c r="D111" s="48" t="s">
        <v>213</v>
      </c>
      <c r="E111" s="39" t="s">
        <v>214</v>
      </c>
      <c r="F111" s="39" t="s">
        <v>150</v>
      </c>
      <c r="G111" s="39">
        <f>350-35</f>
        <v>315</v>
      </c>
    </row>
    <row r="112" s="3" customFormat="1" ht="59" customHeight="1" spans="1:7">
      <c r="A112" s="47" t="s">
        <v>215</v>
      </c>
      <c r="B112" s="16" t="s">
        <v>216</v>
      </c>
      <c r="C112" s="18" t="s">
        <v>144</v>
      </c>
      <c r="D112" s="48" t="s">
        <v>215</v>
      </c>
      <c r="E112" s="39" t="s">
        <v>217</v>
      </c>
      <c r="F112" s="39" t="s">
        <v>36</v>
      </c>
      <c r="G112" s="39">
        <v>300</v>
      </c>
    </row>
    <row r="113" s="3" customFormat="1" ht="59" customHeight="1" spans="1:7">
      <c r="A113" s="49" t="s">
        <v>218</v>
      </c>
      <c r="B113" s="16" t="s">
        <v>219</v>
      </c>
      <c r="C113" s="18" t="s">
        <v>144</v>
      </c>
      <c r="D113" s="14" t="s">
        <v>218</v>
      </c>
      <c r="E113" s="52" t="s">
        <v>220</v>
      </c>
      <c r="F113" s="52" t="s">
        <v>153</v>
      </c>
      <c r="G113" s="39">
        <v>30</v>
      </c>
    </row>
    <row r="114" s="3" customFormat="1" ht="59" customHeight="1" spans="1:7">
      <c r="A114" s="49" t="s">
        <v>221</v>
      </c>
      <c r="B114" s="16" t="s">
        <v>219</v>
      </c>
      <c r="C114" s="18" t="s">
        <v>144</v>
      </c>
      <c r="D114" s="14" t="s">
        <v>222</v>
      </c>
      <c r="E114" s="52" t="s">
        <v>220</v>
      </c>
      <c r="F114" s="51" t="s">
        <v>223</v>
      </c>
      <c r="G114" s="39">
        <v>12</v>
      </c>
    </row>
    <row r="115" s="3" customFormat="1" ht="59" customHeight="1" spans="1:7">
      <c r="A115" s="25" t="s">
        <v>224</v>
      </c>
      <c r="B115" s="16" t="s">
        <v>219</v>
      </c>
      <c r="C115" s="18" t="s">
        <v>144</v>
      </c>
      <c r="D115" s="46" t="s">
        <v>224</v>
      </c>
      <c r="E115" s="16" t="s">
        <v>225</v>
      </c>
      <c r="F115" s="51" t="s">
        <v>223</v>
      </c>
      <c r="G115" s="43">
        <v>425.64</v>
      </c>
    </row>
    <row r="116" s="3" customFormat="1" ht="59" customHeight="1" spans="1:7">
      <c r="A116" s="25" t="s">
        <v>226</v>
      </c>
      <c r="B116" s="16" t="s">
        <v>219</v>
      </c>
      <c r="C116" s="18" t="s">
        <v>144</v>
      </c>
      <c r="D116" s="46" t="s">
        <v>226</v>
      </c>
      <c r="E116" s="16" t="s">
        <v>225</v>
      </c>
      <c r="F116" s="51" t="s">
        <v>223</v>
      </c>
      <c r="G116" s="43">
        <v>118.769</v>
      </c>
    </row>
    <row r="117" s="3" customFormat="1" ht="59" customHeight="1" spans="1:7">
      <c r="A117" s="25" t="s">
        <v>227</v>
      </c>
      <c r="B117" s="16" t="s">
        <v>228</v>
      </c>
      <c r="C117" s="18" t="s">
        <v>144</v>
      </c>
      <c r="D117" s="46" t="s">
        <v>227</v>
      </c>
      <c r="E117" s="16" t="s">
        <v>229</v>
      </c>
      <c r="F117" s="51" t="s">
        <v>146</v>
      </c>
      <c r="G117" s="14">
        <v>367</v>
      </c>
    </row>
    <row r="118" s="3" customFormat="1" ht="59" customHeight="1" spans="1:7">
      <c r="A118" s="25" t="s">
        <v>230</v>
      </c>
      <c r="B118" s="16" t="s">
        <v>228</v>
      </c>
      <c r="C118" s="18" t="s">
        <v>144</v>
      </c>
      <c r="D118" s="46" t="s">
        <v>230</v>
      </c>
      <c r="E118" s="16" t="s">
        <v>231</v>
      </c>
      <c r="F118" s="51" t="s">
        <v>146</v>
      </c>
      <c r="G118" s="43">
        <v>2939.162405</v>
      </c>
    </row>
    <row r="119" s="3" customFormat="1" ht="59" customHeight="1" spans="1:7">
      <c r="A119" s="25" t="s">
        <v>232</v>
      </c>
      <c r="B119" s="16" t="s">
        <v>228</v>
      </c>
      <c r="C119" s="18" t="s">
        <v>144</v>
      </c>
      <c r="D119" s="46" t="s">
        <v>232</v>
      </c>
      <c r="E119" s="16" t="s">
        <v>233</v>
      </c>
      <c r="F119" s="51" t="s">
        <v>146</v>
      </c>
      <c r="G119" s="43">
        <v>686.736</v>
      </c>
    </row>
    <row r="120" s="3" customFormat="1" ht="59" customHeight="1" spans="1:7">
      <c r="A120" s="25" t="s">
        <v>234</v>
      </c>
      <c r="B120" s="16"/>
      <c r="C120" s="16"/>
      <c r="D120" s="16"/>
      <c r="E120" s="16"/>
      <c r="F120" s="16"/>
      <c r="G120" s="40">
        <f>SUM(G121:G135)</f>
        <v>4170.4855</v>
      </c>
    </row>
    <row r="121" s="3" customFormat="1" ht="59" customHeight="1" spans="1:7">
      <c r="A121" s="25" t="s">
        <v>235</v>
      </c>
      <c r="B121" s="16" t="s">
        <v>236</v>
      </c>
      <c r="C121" s="18" t="s">
        <v>144</v>
      </c>
      <c r="D121" s="46" t="s">
        <v>237</v>
      </c>
      <c r="E121" s="16" t="s">
        <v>238</v>
      </c>
      <c r="F121" s="53" t="s">
        <v>239</v>
      </c>
      <c r="G121" s="43">
        <v>200</v>
      </c>
    </row>
    <row r="122" s="3" customFormat="1" ht="59" customHeight="1" spans="1:7">
      <c r="A122" s="25" t="s">
        <v>240</v>
      </c>
      <c r="B122" s="16" t="s">
        <v>241</v>
      </c>
      <c r="C122" s="18" t="s">
        <v>144</v>
      </c>
      <c r="D122" s="46" t="s">
        <v>240</v>
      </c>
      <c r="E122" s="16" t="s">
        <v>242</v>
      </c>
      <c r="F122" s="51" t="s">
        <v>159</v>
      </c>
      <c r="G122" s="43">
        <f>453.0732+82.476</f>
        <v>535.5492</v>
      </c>
    </row>
    <row r="123" s="3" customFormat="1" ht="59" customHeight="1" spans="1:7">
      <c r="A123" s="25" t="s">
        <v>243</v>
      </c>
      <c r="B123" s="16" t="s">
        <v>241</v>
      </c>
      <c r="C123" s="18" t="s">
        <v>144</v>
      </c>
      <c r="D123" s="46" t="s">
        <v>243</v>
      </c>
      <c r="E123" s="16" t="s">
        <v>244</v>
      </c>
      <c r="F123" s="53" t="s">
        <v>239</v>
      </c>
      <c r="G123" s="43">
        <v>189.32</v>
      </c>
    </row>
    <row r="124" s="3" customFormat="1" ht="59" customHeight="1" spans="1:7">
      <c r="A124" s="25" t="s">
        <v>245</v>
      </c>
      <c r="B124" s="16" t="s">
        <v>241</v>
      </c>
      <c r="C124" s="18" t="s">
        <v>144</v>
      </c>
      <c r="D124" s="46" t="s">
        <v>246</v>
      </c>
      <c r="E124" s="16" t="s">
        <v>247</v>
      </c>
      <c r="F124" s="53" t="s">
        <v>248</v>
      </c>
      <c r="G124" s="14">
        <v>6</v>
      </c>
    </row>
    <row r="125" s="3" customFormat="1" ht="59" customHeight="1" spans="1:7">
      <c r="A125" s="25" t="s">
        <v>249</v>
      </c>
      <c r="B125" s="16" t="s">
        <v>241</v>
      </c>
      <c r="C125" s="18" t="s">
        <v>144</v>
      </c>
      <c r="D125" s="46" t="s">
        <v>250</v>
      </c>
      <c r="E125" s="16" t="s">
        <v>247</v>
      </c>
      <c r="F125" s="53" t="s">
        <v>248</v>
      </c>
      <c r="G125" s="14">
        <v>8</v>
      </c>
    </row>
    <row r="126" s="3" customFormat="1" ht="59" customHeight="1" spans="1:7">
      <c r="A126" s="25" t="s">
        <v>251</v>
      </c>
      <c r="B126" s="16" t="s">
        <v>241</v>
      </c>
      <c r="C126" s="18" t="s">
        <v>144</v>
      </c>
      <c r="D126" s="46" t="s">
        <v>252</v>
      </c>
      <c r="E126" s="16" t="s">
        <v>253</v>
      </c>
      <c r="F126" s="51" t="s">
        <v>92</v>
      </c>
      <c r="G126" s="43">
        <v>16.872</v>
      </c>
    </row>
    <row r="127" s="3" customFormat="1" ht="59" customHeight="1" spans="1:7">
      <c r="A127" s="25" t="s">
        <v>254</v>
      </c>
      <c r="B127" s="16" t="s">
        <v>241</v>
      </c>
      <c r="C127" s="18" t="s">
        <v>144</v>
      </c>
      <c r="D127" s="46" t="s">
        <v>254</v>
      </c>
      <c r="E127" s="16" t="s">
        <v>253</v>
      </c>
      <c r="F127" s="51" t="s">
        <v>40</v>
      </c>
      <c r="G127" s="43">
        <v>5.76</v>
      </c>
    </row>
    <row r="128" s="3" customFormat="1" ht="59" customHeight="1" spans="1:7">
      <c r="A128" s="25" t="s">
        <v>255</v>
      </c>
      <c r="B128" s="16" t="s">
        <v>241</v>
      </c>
      <c r="C128" s="18" t="s">
        <v>144</v>
      </c>
      <c r="D128" s="46" t="s">
        <v>255</v>
      </c>
      <c r="E128" s="16" t="s">
        <v>253</v>
      </c>
      <c r="F128" s="51" t="s">
        <v>40</v>
      </c>
      <c r="G128" s="43">
        <v>89.37</v>
      </c>
    </row>
    <row r="129" s="3" customFormat="1" ht="59" customHeight="1" spans="1:7">
      <c r="A129" s="25" t="s">
        <v>256</v>
      </c>
      <c r="B129" s="16" t="s">
        <v>241</v>
      </c>
      <c r="C129" s="18" t="s">
        <v>144</v>
      </c>
      <c r="D129" s="46" t="s">
        <v>256</v>
      </c>
      <c r="E129" s="16" t="s">
        <v>253</v>
      </c>
      <c r="F129" s="51" t="s">
        <v>40</v>
      </c>
      <c r="G129" s="43">
        <v>8.7324</v>
      </c>
    </row>
    <row r="130" s="3" customFormat="1" ht="59" customHeight="1" spans="1:7">
      <c r="A130" s="25" t="s">
        <v>257</v>
      </c>
      <c r="B130" s="16" t="s">
        <v>241</v>
      </c>
      <c r="C130" s="18" t="s">
        <v>144</v>
      </c>
      <c r="D130" s="46" t="s">
        <v>257</v>
      </c>
      <c r="E130" s="16" t="s">
        <v>258</v>
      </c>
      <c r="F130" s="51" t="s">
        <v>92</v>
      </c>
      <c r="G130" s="43">
        <v>235.2384</v>
      </c>
    </row>
    <row r="131" s="3" customFormat="1" ht="59" customHeight="1" spans="1:7">
      <c r="A131" s="25" t="s">
        <v>259</v>
      </c>
      <c r="B131" s="16" t="s">
        <v>241</v>
      </c>
      <c r="C131" s="18" t="s">
        <v>144</v>
      </c>
      <c r="D131" s="46" t="s">
        <v>259</v>
      </c>
      <c r="E131" s="16" t="s">
        <v>258</v>
      </c>
      <c r="F131" s="53" t="s">
        <v>260</v>
      </c>
      <c r="G131" s="43">
        <v>28.69</v>
      </c>
    </row>
    <row r="132" s="3" customFormat="1" ht="59" customHeight="1" spans="1:7">
      <c r="A132" s="25" t="s">
        <v>261</v>
      </c>
      <c r="B132" s="16" t="s">
        <v>241</v>
      </c>
      <c r="C132" s="18" t="s">
        <v>144</v>
      </c>
      <c r="D132" s="46" t="s">
        <v>261</v>
      </c>
      <c r="E132" s="16" t="s">
        <v>262</v>
      </c>
      <c r="F132" s="51" t="s">
        <v>260</v>
      </c>
      <c r="G132" s="43">
        <v>73.112</v>
      </c>
    </row>
    <row r="133" s="3" customFormat="1" ht="59" customHeight="1" spans="1:7">
      <c r="A133" s="25" t="s">
        <v>263</v>
      </c>
      <c r="B133" s="16" t="s">
        <v>241</v>
      </c>
      <c r="C133" s="18" t="s">
        <v>144</v>
      </c>
      <c r="D133" s="46" t="s">
        <v>263</v>
      </c>
      <c r="E133" s="16" t="s">
        <v>264</v>
      </c>
      <c r="F133" s="51" t="s">
        <v>92</v>
      </c>
      <c r="G133" s="43">
        <v>651.98</v>
      </c>
    </row>
    <row r="134" s="3" customFormat="1" ht="59" customHeight="1" spans="1:7">
      <c r="A134" s="25" t="s">
        <v>265</v>
      </c>
      <c r="B134" s="16" t="s">
        <v>241</v>
      </c>
      <c r="C134" s="18" t="s">
        <v>144</v>
      </c>
      <c r="D134" s="46" t="s">
        <v>265</v>
      </c>
      <c r="E134" s="16" t="s">
        <v>262</v>
      </c>
      <c r="F134" s="51" t="s">
        <v>153</v>
      </c>
      <c r="G134" s="43">
        <v>8.11</v>
      </c>
    </row>
    <row r="135" s="3" customFormat="1" ht="59" customHeight="1" spans="1:7">
      <c r="A135" s="25" t="s">
        <v>266</v>
      </c>
      <c r="B135" s="16" t="s">
        <v>267</v>
      </c>
      <c r="C135" s="18" t="s">
        <v>144</v>
      </c>
      <c r="D135" s="46" t="s">
        <v>268</v>
      </c>
      <c r="E135" s="16" t="s">
        <v>269</v>
      </c>
      <c r="F135" s="51" t="s">
        <v>270</v>
      </c>
      <c r="G135" s="43">
        <v>2113.7515</v>
      </c>
    </row>
    <row r="136" s="3" customFormat="1" ht="59" customHeight="1" spans="1:7">
      <c r="A136" s="25" t="s">
        <v>271</v>
      </c>
      <c r="B136" s="16"/>
      <c r="C136" s="16"/>
      <c r="D136" s="46"/>
      <c r="E136" s="16"/>
      <c r="F136" s="51"/>
      <c r="G136" s="40">
        <f>SUM(G137:G142)</f>
        <v>11270</v>
      </c>
    </row>
    <row r="137" s="3" customFormat="1" ht="59" customHeight="1" spans="1:7">
      <c r="A137" s="54" t="s">
        <v>272</v>
      </c>
      <c r="B137" s="43" t="s">
        <v>273</v>
      </c>
      <c r="C137" s="18" t="s">
        <v>274</v>
      </c>
      <c r="D137" s="19" t="s">
        <v>275</v>
      </c>
      <c r="E137" s="18" t="s">
        <v>276</v>
      </c>
      <c r="F137" s="43" t="s">
        <v>141</v>
      </c>
      <c r="G137" s="40">
        <v>1000</v>
      </c>
    </row>
    <row r="138" s="3" customFormat="1" ht="59" customHeight="1" spans="1:7">
      <c r="A138" s="54" t="s">
        <v>277</v>
      </c>
      <c r="B138" s="18" t="s">
        <v>278</v>
      </c>
      <c r="C138" s="18" t="s">
        <v>274</v>
      </c>
      <c r="D138" s="19" t="s">
        <v>279</v>
      </c>
      <c r="E138" s="18" t="s">
        <v>280</v>
      </c>
      <c r="F138" s="43" t="s">
        <v>141</v>
      </c>
      <c r="G138" s="40">
        <v>2500</v>
      </c>
    </row>
    <row r="139" s="3" customFormat="1" ht="118" customHeight="1" spans="1:7">
      <c r="A139" s="54" t="s">
        <v>281</v>
      </c>
      <c r="B139" s="18" t="s">
        <v>278</v>
      </c>
      <c r="C139" s="18" t="s">
        <v>274</v>
      </c>
      <c r="D139" s="43" t="s">
        <v>282</v>
      </c>
      <c r="E139" s="18" t="s">
        <v>280</v>
      </c>
      <c r="F139" s="43" t="s">
        <v>141</v>
      </c>
      <c r="G139" s="57">
        <v>700</v>
      </c>
    </row>
    <row r="140" s="3" customFormat="1" ht="59" customHeight="1" spans="1:7">
      <c r="A140" s="54" t="s">
        <v>283</v>
      </c>
      <c r="B140" s="43" t="s">
        <v>273</v>
      </c>
      <c r="C140" s="43" t="s">
        <v>274</v>
      </c>
      <c r="D140" s="43" t="s">
        <v>283</v>
      </c>
      <c r="E140" s="18" t="s">
        <v>280</v>
      </c>
      <c r="F140" s="44" t="s">
        <v>22</v>
      </c>
      <c r="G140" s="57">
        <v>900</v>
      </c>
    </row>
    <row r="141" s="3" customFormat="1" ht="59" customHeight="1" spans="1:7">
      <c r="A141" s="54" t="s">
        <v>284</v>
      </c>
      <c r="B141" s="43" t="s">
        <v>273</v>
      </c>
      <c r="C141" s="43" t="s">
        <v>274</v>
      </c>
      <c r="D141" s="43" t="s">
        <v>285</v>
      </c>
      <c r="E141" s="18" t="s">
        <v>286</v>
      </c>
      <c r="F141" s="44" t="s">
        <v>22</v>
      </c>
      <c r="G141" s="57">
        <v>1000</v>
      </c>
    </row>
    <row r="142" s="3" customFormat="1" ht="118" customHeight="1" spans="1:7">
      <c r="A142" s="54" t="s">
        <v>287</v>
      </c>
      <c r="B142" s="18" t="s">
        <v>273</v>
      </c>
      <c r="C142" s="18" t="s">
        <v>274</v>
      </c>
      <c r="D142" s="19" t="s">
        <v>288</v>
      </c>
      <c r="E142" s="18" t="s">
        <v>286</v>
      </c>
      <c r="F142" s="43" t="s">
        <v>130</v>
      </c>
      <c r="G142" s="40">
        <f>170+5000</f>
        <v>5170</v>
      </c>
    </row>
    <row r="143" s="3" customFormat="1" ht="59" customHeight="1" spans="1:7">
      <c r="A143" s="54" t="s">
        <v>289</v>
      </c>
      <c r="B143" s="43"/>
      <c r="C143" s="43"/>
      <c r="D143" s="43"/>
      <c r="E143" s="43"/>
      <c r="F143" s="43"/>
      <c r="G143" s="57">
        <f>SUM(G144:G148)</f>
        <v>2564</v>
      </c>
    </row>
    <row r="144" s="3" customFormat="1" ht="59" customHeight="1" spans="1:7">
      <c r="A144" s="45" t="s">
        <v>290</v>
      </c>
      <c r="B144" s="18" t="s">
        <v>32</v>
      </c>
      <c r="C144" s="18" t="s">
        <v>13</v>
      </c>
      <c r="D144" s="19" t="s">
        <v>290</v>
      </c>
      <c r="E144" s="43" t="s">
        <v>291</v>
      </c>
      <c r="F144" s="44" t="s">
        <v>22</v>
      </c>
      <c r="G144" s="18">
        <v>168</v>
      </c>
    </row>
    <row r="145" s="3" customFormat="1" ht="59" customHeight="1" spans="1:7">
      <c r="A145" s="45" t="s">
        <v>290</v>
      </c>
      <c r="B145" s="18" t="s">
        <v>32</v>
      </c>
      <c r="C145" s="18" t="s">
        <v>13</v>
      </c>
      <c r="D145" s="19" t="s">
        <v>290</v>
      </c>
      <c r="E145" s="43" t="s">
        <v>291</v>
      </c>
      <c r="F145" s="44" t="s">
        <v>22</v>
      </c>
      <c r="G145" s="18">
        <v>296</v>
      </c>
    </row>
    <row r="146" s="3" customFormat="1" ht="59" customHeight="1" spans="1:7">
      <c r="A146" s="54" t="s">
        <v>292</v>
      </c>
      <c r="B146" s="43" t="s">
        <v>273</v>
      </c>
      <c r="C146" s="43" t="s">
        <v>274</v>
      </c>
      <c r="D146" s="43" t="s">
        <v>292</v>
      </c>
      <c r="E146" s="43" t="s">
        <v>293</v>
      </c>
      <c r="F146" s="43" t="s">
        <v>130</v>
      </c>
      <c r="G146" s="57">
        <v>1000</v>
      </c>
    </row>
    <row r="147" s="3" customFormat="1" ht="118" customHeight="1" spans="1:7">
      <c r="A147" s="54" t="s">
        <v>294</v>
      </c>
      <c r="B147" s="43" t="s">
        <v>273</v>
      </c>
      <c r="C147" s="43" t="s">
        <v>274</v>
      </c>
      <c r="D147" s="14" t="s">
        <v>295</v>
      </c>
      <c r="E147" s="43" t="s">
        <v>293</v>
      </c>
      <c r="F147" s="43" t="s">
        <v>141</v>
      </c>
      <c r="G147" s="57">
        <v>1060</v>
      </c>
    </row>
    <row r="148" s="3" customFormat="1" ht="177" customHeight="1" spans="1:7">
      <c r="A148" s="49" t="s">
        <v>296</v>
      </c>
      <c r="B148" s="18" t="s">
        <v>273</v>
      </c>
      <c r="C148" s="18" t="s">
        <v>274</v>
      </c>
      <c r="D148" s="14" t="s">
        <v>297</v>
      </c>
      <c r="E148" s="14" t="s">
        <v>298</v>
      </c>
      <c r="F148" s="52" t="s">
        <v>34</v>
      </c>
      <c r="G148" s="52">
        <v>40</v>
      </c>
    </row>
    <row r="149" s="3" customFormat="1" ht="59" customHeight="1" spans="1:7">
      <c r="A149" s="25" t="s">
        <v>299</v>
      </c>
      <c r="B149" s="16"/>
      <c r="C149" s="16"/>
      <c r="D149" s="46"/>
      <c r="E149" s="16"/>
      <c r="F149" s="51"/>
      <c r="G149" s="40">
        <f>SUM(G150:G164)</f>
        <v>17056.64</v>
      </c>
    </row>
    <row r="150" s="3" customFormat="1" ht="59" customHeight="1" spans="1:7">
      <c r="A150" s="54" t="s">
        <v>300</v>
      </c>
      <c r="B150" s="19" t="s">
        <v>301</v>
      </c>
      <c r="C150" s="43" t="s">
        <v>274</v>
      </c>
      <c r="D150" s="43" t="s">
        <v>300</v>
      </c>
      <c r="E150" s="14" t="s">
        <v>302</v>
      </c>
      <c r="F150" s="43" t="s">
        <v>130</v>
      </c>
      <c r="G150" s="57">
        <v>4241.2</v>
      </c>
    </row>
    <row r="151" s="3" customFormat="1" ht="59" customHeight="1" spans="1:7">
      <c r="A151" s="21" t="s">
        <v>303</v>
      </c>
      <c r="B151" s="18" t="s">
        <v>304</v>
      </c>
      <c r="C151" s="18" t="s">
        <v>305</v>
      </c>
      <c r="D151" s="18" t="s">
        <v>306</v>
      </c>
      <c r="E151" s="18" t="s">
        <v>307</v>
      </c>
      <c r="F151" s="43" t="s">
        <v>308</v>
      </c>
      <c r="G151" s="18">
        <v>920</v>
      </c>
    </row>
    <row r="152" s="3" customFormat="1" ht="59" customHeight="1" spans="1:7">
      <c r="A152" s="21" t="s">
        <v>309</v>
      </c>
      <c r="B152" s="18" t="s">
        <v>310</v>
      </c>
      <c r="C152" s="18" t="s">
        <v>305</v>
      </c>
      <c r="D152" s="18" t="s">
        <v>311</v>
      </c>
      <c r="E152" s="18" t="s">
        <v>312</v>
      </c>
      <c r="F152" s="43" t="s">
        <v>130</v>
      </c>
      <c r="G152" s="18">
        <v>1700</v>
      </c>
    </row>
    <row r="153" s="3" customFormat="1" ht="59" customHeight="1" spans="1:7">
      <c r="A153" s="21" t="s">
        <v>313</v>
      </c>
      <c r="B153" s="18" t="s">
        <v>314</v>
      </c>
      <c r="C153" s="18" t="s">
        <v>305</v>
      </c>
      <c r="D153" s="18" t="s">
        <v>313</v>
      </c>
      <c r="E153" s="18" t="s">
        <v>315</v>
      </c>
      <c r="F153" s="43" t="s">
        <v>64</v>
      </c>
      <c r="G153" s="18">
        <v>171.12</v>
      </c>
    </row>
    <row r="154" s="3" customFormat="1" ht="118" customHeight="1" spans="1:7">
      <c r="A154" s="21" t="s">
        <v>316</v>
      </c>
      <c r="B154" s="18" t="s">
        <v>317</v>
      </c>
      <c r="C154" s="18" t="s">
        <v>13</v>
      </c>
      <c r="D154" s="18" t="s">
        <v>316</v>
      </c>
      <c r="E154" s="18" t="s">
        <v>318</v>
      </c>
      <c r="F154" s="43" t="s">
        <v>319</v>
      </c>
      <c r="G154" s="18">
        <v>351</v>
      </c>
    </row>
    <row r="155" s="3" customFormat="1" ht="59" customHeight="1" spans="1:7">
      <c r="A155" s="21" t="s">
        <v>320</v>
      </c>
      <c r="B155" s="18" t="s">
        <v>32</v>
      </c>
      <c r="C155" s="18" t="s">
        <v>13</v>
      </c>
      <c r="D155" s="18" t="s">
        <v>321</v>
      </c>
      <c r="E155" s="18" t="s">
        <v>318</v>
      </c>
      <c r="F155" s="43" t="s">
        <v>319</v>
      </c>
      <c r="G155" s="18">
        <v>290.25</v>
      </c>
    </row>
    <row r="156" s="3" customFormat="1" ht="59" customHeight="1" spans="1:7">
      <c r="A156" s="21" t="s">
        <v>322</v>
      </c>
      <c r="B156" s="18" t="s">
        <v>317</v>
      </c>
      <c r="C156" s="18" t="s">
        <v>13</v>
      </c>
      <c r="D156" s="18" t="s">
        <v>322</v>
      </c>
      <c r="E156" s="18" t="s">
        <v>318</v>
      </c>
      <c r="F156" s="43" t="s">
        <v>36</v>
      </c>
      <c r="G156" s="18">
        <v>145.5</v>
      </c>
    </row>
    <row r="157" s="3" customFormat="1" ht="59" customHeight="1" spans="1:7">
      <c r="A157" s="21" t="s">
        <v>323</v>
      </c>
      <c r="B157" s="18" t="s">
        <v>317</v>
      </c>
      <c r="C157" s="18" t="s">
        <v>13</v>
      </c>
      <c r="D157" s="18" t="s">
        <v>323</v>
      </c>
      <c r="E157" s="18" t="s">
        <v>318</v>
      </c>
      <c r="F157" s="43" t="s">
        <v>36</v>
      </c>
      <c r="G157" s="18">
        <v>50</v>
      </c>
    </row>
    <row r="158" s="3" customFormat="1" ht="59" customHeight="1" spans="1:7">
      <c r="A158" s="21" t="s">
        <v>324</v>
      </c>
      <c r="B158" s="18" t="s">
        <v>317</v>
      </c>
      <c r="C158" s="18" t="s">
        <v>13</v>
      </c>
      <c r="D158" s="18" t="s">
        <v>324</v>
      </c>
      <c r="E158" s="18" t="s">
        <v>318</v>
      </c>
      <c r="F158" s="43" t="s">
        <v>36</v>
      </c>
      <c r="G158" s="18">
        <f>1308-650</f>
        <v>658</v>
      </c>
    </row>
    <row r="159" s="3" customFormat="1" ht="59" customHeight="1" spans="1:7">
      <c r="A159" s="21" t="s">
        <v>325</v>
      </c>
      <c r="B159" s="18" t="s">
        <v>317</v>
      </c>
      <c r="C159" s="18" t="s">
        <v>13</v>
      </c>
      <c r="D159" s="18" t="s">
        <v>325</v>
      </c>
      <c r="E159" s="18" t="s">
        <v>318</v>
      </c>
      <c r="F159" s="43" t="s">
        <v>34</v>
      </c>
      <c r="G159" s="18">
        <v>37</v>
      </c>
    </row>
    <row r="160" s="3" customFormat="1" ht="59" customHeight="1" spans="1:7">
      <c r="A160" s="45" t="s">
        <v>326</v>
      </c>
      <c r="B160" s="18" t="s">
        <v>327</v>
      </c>
      <c r="C160" s="18" t="s">
        <v>25</v>
      </c>
      <c r="D160" s="19" t="s">
        <v>328</v>
      </c>
      <c r="E160" s="18" t="s">
        <v>329</v>
      </c>
      <c r="F160" s="44" t="s">
        <v>319</v>
      </c>
      <c r="G160" s="40">
        <v>2695.27</v>
      </c>
    </row>
    <row r="161" s="3" customFormat="1" ht="59" customHeight="1" spans="1:7">
      <c r="A161" s="45" t="s">
        <v>326</v>
      </c>
      <c r="B161" s="18" t="s">
        <v>327</v>
      </c>
      <c r="C161" s="18" t="s">
        <v>25</v>
      </c>
      <c r="D161" s="19" t="s">
        <v>328</v>
      </c>
      <c r="E161" s="18" t="s">
        <v>329</v>
      </c>
      <c r="F161" s="44" t="s">
        <v>319</v>
      </c>
      <c r="G161" s="40">
        <v>8</v>
      </c>
    </row>
    <row r="162" s="3" customFormat="1" ht="59" customHeight="1" spans="1:7">
      <c r="A162" s="45" t="s">
        <v>330</v>
      </c>
      <c r="B162" s="18" t="s">
        <v>301</v>
      </c>
      <c r="C162" s="18" t="s">
        <v>25</v>
      </c>
      <c r="D162" s="19" t="s">
        <v>330</v>
      </c>
      <c r="E162" s="18" t="s">
        <v>329</v>
      </c>
      <c r="F162" s="44" t="s">
        <v>319</v>
      </c>
      <c r="G162" s="40">
        <v>7</v>
      </c>
    </row>
    <row r="163" s="3" customFormat="1" ht="59" customHeight="1" spans="1:7">
      <c r="A163" s="45" t="s">
        <v>331</v>
      </c>
      <c r="B163" s="18" t="s">
        <v>332</v>
      </c>
      <c r="C163" s="18" t="s">
        <v>25</v>
      </c>
      <c r="D163" s="19" t="s">
        <v>331</v>
      </c>
      <c r="E163" s="18" t="s">
        <v>333</v>
      </c>
      <c r="F163" s="44" t="s">
        <v>150</v>
      </c>
      <c r="G163" s="40">
        <v>2.8</v>
      </c>
    </row>
    <row r="164" ht="59" customHeight="1" spans="1:7">
      <c r="A164" s="25" t="s">
        <v>334</v>
      </c>
      <c r="B164" s="16" t="s">
        <v>335</v>
      </c>
      <c r="C164" s="16" t="s">
        <v>336</v>
      </c>
      <c r="D164" s="16" t="s">
        <v>337</v>
      </c>
      <c r="E164" s="43" t="s">
        <v>338</v>
      </c>
      <c r="F164" s="43" t="s">
        <v>339</v>
      </c>
      <c r="G164" s="40">
        <v>5779.5</v>
      </c>
    </row>
    <row r="165" s="3" customFormat="1" ht="59" customHeight="1" spans="1:7">
      <c r="A165" s="25" t="s">
        <v>340</v>
      </c>
      <c r="B165" s="16"/>
      <c r="C165" s="16"/>
      <c r="D165" s="46"/>
      <c r="E165" s="16"/>
      <c r="F165" s="51"/>
      <c r="G165" s="40">
        <f>SUM(G166:G168)</f>
        <v>2843</v>
      </c>
    </row>
    <row r="166" s="3" customFormat="1" ht="59" customHeight="1" spans="1:7">
      <c r="A166" s="45" t="s">
        <v>341</v>
      </c>
      <c r="B166" s="18" t="s">
        <v>342</v>
      </c>
      <c r="C166" s="18" t="s">
        <v>25</v>
      </c>
      <c r="D166" s="19" t="s">
        <v>341</v>
      </c>
      <c r="E166" s="18" t="s">
        <v>343</v>
      </c>
      <c r="F166" s="44" t="s">
        <v>130</v>
      </c>
      <c r="G166" s="40">
        <v>373</v>
      </c>
    </row>
    <row r="167" s="3" customFormat="1" ht="59" customHeight="1" spans="1:7">
      <c r="A167" s="45" t="s">
        <v>344</v>
      </c>
      <c r="B167" s="18" t="s">
        <v>342</v>
      </c>
      <c r="C167" s="18" t="s">
        <v>25</v>
      </c>
      <c r="D167" s="19" t="s">
        <v>344</v>
      </c>
      <c r="E167" s="18" t="s">
        <v>345</v>
      </c>
      <c r="F167" s="32" t="s">
        <v>346</v>
      </c>
      <c r="G167" s="40">
        <v>1200</v>
      </c>
    </row>
    <row r="168" s="3" customFormat="1" ht="59" customHeight="1" spans="1:7">
      <c r="A168" s="45" t="s">
        <v>347</v>
      </c>
      <c r="B168" s="18" t="s">
        <v>342</v>
      </c>
      <c r="C168" s="18" t="s">
        <v>25</v>
      </c>
      <c r="D168" s="19" t="s">
        <v>347</v>
      </c>
      <c r="E168" s="18" t="s">
        <v>348</v>
      </c>
      <c r="F168" s="44" t="s">
        <v>130</v>
      </c>
      <c r="G168" s="40">
        <v>1270</v>
      </c>
    </row>
    <row r="169" s="3" customFormat="1" ht="59" customHeight="1" spans="1:7">
      <c r="A169" s="55" t="s">
        <v>349</v>
      </c>
      <c r="B169" s="18"/>
      <c r="C169" s="19"/>
      <c r="D169" s="18"/>
      <c r="E169" s="44"/>
      <c r="F169" s="58"/>
      <c r="G169" s="34">
        <f>SUM(G170:G171)</f>
        <v>550</v>
      </c>
    </row>
    <row r="170" s="4" customFormat="1" ht="59" customHeight="1" spans="1:7">
      <c r="A170" s="55" t="s">
        <v>350</v>
      </c>
      <c r="B170" s="18" t="s">
        <v>351</v>
      </c>
      <c r="C170" s="19" t="s">
        <v>25</v>
      </c>
      <c r="D170" s="56" t="s">
        <v>350</v>
      </c>
      <c r="E170" s="18" t="s">
        <v>352</v>
      </c>
      <c r="F170" s="44" t="s">
        <v>30</v>
      </c>
      <c r="G170" s="34">
        <v>350</v>
      </c>
    </row>
    <row r="171" s="3" customFormat="1" ht="59" customHeight="1" spans="1:7">
      <c r="A171" s="55" t="s">
        <v>353</v>
      </c>
      <c r="B171" s="18" t="s">
        <v>354</v>
      </c>
      <c r="C171" s="18" t="s">
        <v>25</v>
      </c>
      <c r="D171" s="32" t="s">
        <v>353</v>
      </c>
      <c r="E171" s="18" t="s">
        <v>355</v>
      </c>
      <c r="F171" s="44" t="s">
        <v>30</v>
      </c>
      <c r="G171" s="34">
        <v>200</v>
      </c>
    </row>
    <row r="172" s="3" customFormat="1" ht="59" customHeight="1" spans="1:7">
      <c r="A172" s="25" t="s">
        <v>356</v>
      </c>
      <c r="B172" s="18"/>
      <c r="C172" s="19"/>
      <c r="D172" s="32"/>
      <c r="E172" s="18"/>
      <c r="F172" s="44"/>
      <c r="G172" s="34">
        <f>G173</f>
        <v>200</v>
      </c>
    </row>
    <row r="173" s="3" customFormat="1" ht="59" customHeight="1" spans="1:7">
      <c r="A173" s="25" t="s">
        <v>357</v>
      </c>
      <c r="B173" s="16" t="s">
        <v>358</v>
      </c>
      <c r="C173" s="19" t="s">
        <v>25</v>
      </c>
      <c r="D173" s="46" t="s">
        <v>357</v>
      </c>
      <c r="E173" s="16" t="s">
        <v>359</v>
      </c>
      <c r="F173" s="43" t="s">
        <v>64</v>
      </c>
      <c r="G173" s="52">
        <v>200</v>
      </c>
    </row>
    <row r="174" s="3" customFormat="1" ht="59" customHeight="1" spans="1:7">
      <c r="A174" s="25" t="s">
        <v>360</v>
      </c>
      <c r="B174" s="16"/>
      <c r="C174" s="16"/>
      <c r="D174" s="46"/>
      <c r="E174" s="16"/>
      <c r="F174" s="51"/>
      <c r="G174" s="40">
        <f>SUM(G175:G176)</f>
        <v>1041.78</v>
      </c>
    </row>
    <row r="175" s="3" customFormat="1" ht="59" customHeight="1" spans="1:7">
      <c r="A175" s="45" t="s">
        <v>361</v>
      </c>
      <c r="B175" s="18" t="s">
        <v>362</v>
      </c>
      <c r="C175" s="18" t="s">
        <v>274</v>
      </c>
      <c r="D175" s="19" t="s">
        <v>363</v>
      </c>
      <c r="E175" s="18" t="s">
        <v>364</v>
      </c>
      <c r="F175" s="44" t="s">
        <v>130</v>
      </c>
      <c r="G175" s="40">
        <v>750</v>
      </c>
    </row>
    <row r="176" s="3" customFormat="1" ht="59" customHeight="1" spans="1:7">
      <c r="A176" s="54" t="s">
        <v>365</v>
      </c>
      <c r="B176" s="19" t="s">
        <v>362</v>
      </c>
      <c r="C176" s="18" t="s">
        <v>274</v>
      </c>
      <c r="D176" s="43" t="s">
        <v>365</v>
      </c>
      <c r="E176" s="14" t="s">
        <v>364</v>
      </c>
      <c r="F176" s="43" t="s">
        <v>141</v>
      </c>
      <c r="G176" s="57">
        <v>291.78</v>
      </c>
    </row>
    <row r="177" s="3" customFormat="1" ht="59" customHeight="1" spans="1:7">
      <c r="A177" s="25" t="s">
        <v>366</v>
      </c>
      <c r="B177" s="19"/>
      <c r="C177" s="19"/>
      <c r="D177" s="19"/>
      <c r="E177" s="19"/>
      <c r="F177" s="19"/>
      <c r="G177" s="59">
        <f>SUM(G178)</f>
        <v>1260</v>
      </c>
    </row>
    <row r="178" s="3" customFormat="1" ht="118" customHeight="1" spans="1:7">
      <c r="A178" s="45" t="s">
        <v>367</v>
      </c>
      <c r="B178" s="18" t="s">
        <v>273</v>
      </c>
      <c r="C178" s="19" t="s">
        <v>274</v>
      </c>
      <c r="D178" s="19" t="s">
        <v>368</v>
      </c>
      <c r="E178" s="19" t="s">
        <v>369</v>
      </c>
      <c r="F178" s="18" t="s">
        <v>130</v>
      </c>
      <c r="G178" s="59">
        <v>1260</v>
      </c>
    </row>
    <row r="179" s="3" customFormat="1" ht="59" customHeight="1" spans="1:7">
      <c r="A179" s="25" t="s">
        <v>370</v>
      </c>
      <c r="B179" s="16"/>
      <c r="C179" s="16"/>
      <c r="D179" s="46"/>
      <c r="E179" s="16"/>
      <c r="F179" s="51"/>
      <c r="G179" s="40">
        <f>SUM(G180:G180)</f>
        <v>717.74</v>
      </c>
    </row>
    <row r="180" s="3" customFormat="1" ht="59" customHeight="1" spans="1:7">
      <c r="A180" s="45" t="s">
        <v>371</v>
      </c>
      <c r="B180" s="18" t="s">
        <v>372</v>
      </c>
      <c r="C180" s="18" t="s">
        <v>25</v>
      </c>
      <c r="D180" s="19" t="s">
        <v>373</v>
      </c>
      <c r="E180" s="18" t="s">
        <v>374</v>
      </c>
      <c r="F180" s="44" t="s">
        <v>375</v>
      </c>
      <c r="G180" s="40">
        <v>717.74</v>
      </c>
    </row>
    <row r="181" s="3" customFormat="1" ht="59" customHeight="1" spans="1:7">
      <c r="A181" s="25" t="s">
        <v>376</v>
      </c>
      <c r="B181" s="16"/>
      <c r="C181" s="16"/>
      <c r="D181" s="46"/>
      <c r="E181" s="16"/>
      <c r="F181" s="51"/>
      <c r="G181" s="40">
        <f>SUM(G182:G184)</f>
        <v>557.85</v>
      </c>
    </row>
    <row r="182" s="3" customFormat="1" ht="59" customHeight="1" spans="1:7">
      <c r="A182" s="45" t="s">
        <v>377</v>
      </c>
      <c r="B182" s="18" t="s">
        <v>378</v>
      </c>
      <c r="C182" s="18" t="s">
        <v>25</v>
      </c>
      <c r="D182" s="19" t="s">
        <v>377</v>
      </c>
      <c r="E182" s="18" t="s">
        <v>379</v>
      </c>
      <c r="F182" s="44" t="s">
        <v>380</v>
      </c>
      <c r="G182" s="40">
        <v>151.75</v>
      </c>
    </row>
    <row r="183" s="3" customFormat="1" ht="59" customHeight="1" spans="1:7">
      <c r="A183" s="45" t="s">
        <v>381</v>
      </c>
      <c r="B183" s="18" t="s">
        <v>382</v>
      </c>
      <c r="C183" s="18" t="s">
        <v>25</v>
      </c>
      <c r="D183" s="19" t="s">
        <v>381</v>
      </c>
      <c r="E183" s="18" t="s">
        <v>383</v>
      </c>
      <c r="F183" s="44" t="s">
        <v>18</v>
      </c>
      <c r="G183" s="40">
        <v>10</v>
      </c>
    </row>
    <row r="184" s="3" customFormat="1" ht="59" customHeight="1" spans="1:7">
      <c r="A184" s="45" t="s">
        <v>384</v>
      </c>
      <c r="B184" s="18" t="s">
        <v>385</v>
      </c>
      <c r="C184" s="18" t="s">
        <v>25</v>
      </c>
      <c r="D184" s="19" t="s">
        <v>384</v>
      </c>
      <c r="E184" s="18" t="s">
        <v>386</v>
      </c>
      <c r="F184" s="44" t="s">
        <v>18</v>
      </c>
      <c r="G184" s="40">
        <v>396.1</v>
      </c>
    </row>
    <row r="185" s="3" customFormat="1" ht="59" customHeight="1" spans="1:7">
      <c r="A185" s="25" t="s">
        <v>387</v>
      </c>
      <c r="B185" s="16"/>
      <c r="C185" s="16"/>
      <c r="D185" s="46"/>
      <c r="E185" s="16"/>
      <c r="F185" s="51"/>
      <c r="G185" s="40">
        <f>SUM(G186)</f>
        <v>6461</v>
      </c>
    </row>
    <row r="186" ht="59" customHeight="1" spans="1:7">
      <c r="A186" s="25" t="s">
        <v>388</v>
      </c>
      <c r="B186" s="16" t="s">
        <v>389</v>
      </c>
      <c r="C186" s="16" t="s">
        <v>127</v>
      </c>
      <c r="D186" s="46" t="s">
        <v>388</v>
      </c>
      <c r="E186" s="16" t="s">
        <v>390</v>
      </c>
      <c r="F186" s="16" t="s">
        <v>391</v>
      </c>
      <c r="G186" s="40">
        <v>6461</v>
      </c>
    </row>
    <row r="187" s="3" customFormat="1" ht="59" customHeight="1" spans="1:7">
      <c r="A187" s="25" t="s">
        <v>392</v>
      </c>
      <c r="B187" s="16"/>
      <c r="C187" s="16"/>
      <c r="D187" s="16"/>
      <c r="E187" s="16"/>
      <c r="F187" s="16"/>
      <c r="G187" s="40">
        <f>SUM(G188:G193)</f>
        <v>4763.43</v>
      </c>
    </row>
    <row r="188" ht="59" customHeight="1" spans="1:7">
      <c r="A188" s="25" t="s">
        <v>393</v>
      </c>
      <c r="B188" s="16" t="s">
        <v>394</v>
      </c>
      <c r="C188" s="16" t="s">
        <v>127</v>
      </c>
      <c r="D188" s="16" t="s">
        <v>395</v>
      </c>
      <c r="E188" s="16" t="s">
        <v>396</v>
      </c>
      <c r="F188" s="16" t="s">
        <v>397</v>
      </c>
      <c r="G188" s="40">
        <v>4000</v>
      </c>
    </row>
    <row r="189" ht="59" customHeight="1" spans="1:7">
      <c r="A189" s="25" t="s">
        <v>398</v>
      </c>
      <c r="B189" s="16" t="s">
        <v>399</v>
      </c>
      <c r="C189" s="16" t="s">
        <v>127</v>
      </c>
      <c r="D189" s="16" t="s">
        <v>400</v>
      </c>
      <c r="E189" s="16" t="s">
        <v>396</v>
      </c>
      <c r="F189" s="16" t="s">
        <v>401</v>
      </c>
      <c r="G189" s="40">
        <v>100</v>
      </c>
    </row>
    <row r="190" ht="59" customHeight="1" spans="1:7">
      <c r="A190" s="25" t="s">
        <v>402</v>
      </c>
      <c r="B190" s="16" t="s">
        <v>389</v>
      </c>
      <c r="C190" s="16" t="s">
        <v>127</v>
      </c>
      <c r="D190" s="46" t="s">
        <v>402</v>
      </c>
      <c r="E190" s="16" t="s">
        <v>396</v>
      </c>
      <c r="F190" s="16" t="s">
        <v>403</v>
      </c>
      <c r="G190" s="40">
        <v>417</v>
      </c>
    </row>
    <row r="191" ht="59" customHeight="1" spans="1:7">
      <c r="A191" s="25" t="s">
        <v>404</v>
      </c>
      <c r="B191" s="16" t="s">
        <v>405</v>
      </c>
      <c r="C191" s="16" t="s">
        <v>127</v>
      </c>
      <c r="D191" s="46" t="s">
        <v>406</v>
      </c>
      <c r="E191" s="16" t="s">
        <v>396</v>
      </c>
      <c r="F191" s="16" t="s">
        <v>407</v>
      </c>
      <c r="G191" s="40">
        <v>31</v>
      </c>
    </row>
    <row r="192" ht="59" customHeight="1" spans="1:7">
      <c r="A192" s="25" t="s">
        <v>408</v>
      </c>
      <c r="B192" s="16" t="s">
        <v>405</v>
      </c>
      <c r="C192" s="16" t="s">
        <v>127</v>
      </c>
      <c r="D192" s="46" t="s">
        <v>409</v>
      </c>
      <c r="E192" s="16" t="s">
        <v>396</v>
      </c>
      <c r="F192" s="16" t="s">
        <v>407</v>
      </c>
      <c r="G192" s="40">
        <v>213</v>
      </c>
    </row>
    <row r="193" ht="59" customHeight="1" spans="1:7">
      <c r="A193" s="25" t="s">
        <v>410</v>
      </c>
      <c r="B193" s="16" t="s">
        <v>405</v>
      </c>
      <c r="C193" s="16" t="s">
        <v>127</v>
      </c>
      <c r="D193" s="46" t="s">
        <v>409</v>
      </c>
      <c r="E193" s="16" t="s">
        <v>396</v>
      </c>
      <c r="F193" s="16" t="s">
        <v>407</v>
      </c>
      <c r="G193" s="40">
        <v>2.43</v>
      </c>
    </row>
    <row r="194" s="3" customFormat="1" ht="59" customHeight="1" spans="1:7">
      <c r="A194" s="25" t="s">
        <v>411</v>
      </c>
      <c r="B194" s="16"/>
      <c r="C194" s="16"/>
      <c r="D194" s="16"/>
      <c r="E194" s="16"/>
      <c r="F194" s="16"/>
      <c r="G194" s="40">
        <f>SUM(G195:G198)</f>
        <v>4755</v>
      </c>
    </row>
    <row r="195" s="3" customFormat="1" ht="59" customHeight="1" spans="1:7">
      <c r="A195" s="60" t="s">
        <v>412</v>
      </c>
      <c r="B195" s="61" t="s">
        <v>413</v>
      </c>
      <c r="C195" s="16" t="s">
        <v>127</v>
      </c>
      <c r="D195" s="46" t="s">
        <v>414</v>
      </c>
      <c r="E195" s="16" t="s">
        <v>415</v>
      </c>
      <c r="F195" s="16" t="s">
        <v>416</v>
      </c>
      <c r="G195" s="40">
        <v>4400</v>
      </c>
    </row>
    <row r="196" s="3" customFormat="1" ht="59" customHeight="1" spans="1:7">
      <c r="A196" s="54" t="s">
        <v>417</v>
      </c>
      <c r="B196" s="18" t="s">
        <v>418</v>
      </c>
      <c r="C196" s="18" t="s">
        <v>13</v>
      </c>
      <c r="D196" s="19" t="s">
        <v>414</v>
      </c>
      <c r="E196" s="18" t="s">
        <v>419</v>
      </c>
      <c r="F196" s="18" t="s">
        <v>420</v>
      </c>
      <c r="G196" s="18">
        <v>300</v>
      </c>
    </row>
    <row r="197" s="3" customFormat="1" ht="59" customHeight="1" spans="1:7">
      <c r="A197" s="54" t="s">
        <v>421</v>
      </c>
      <c r="B197" s="18" t="s">
        <v>301</v>
      </c>
      <c r="C197" s="18" t="s">
        <v>13</v>
      </c>
      <c r="D197" s="19" t="s">
        <v>414</v>
      </c>
      <c r="E197" s="18" t="s">
        <v>419</v>
      </c>
      <c r="F197" s="18" t="s">
        <v>420</v>
      </c>
      <c r="G197" s="18">
        <v>50</v>
      </c>
    </row>
    <row r="198" s="3" customFormat="1" ht="59" customHeight="1" spans="1:7">
      <c r="A198" s="54" t="s">
        <v>422</v>
      </c>
      <c r="B198" s="18" t="s">
        <v>301</v>
      </c>
      <c r="C198" s="18" t="s">
        <v>13</v>
      </c>
      <c r="D198" s="19" t="s">
        <v>414</v>
      </c>
      <c r="E198" s="18" t="s">
        <v>419</v>
      </c>
      <c r="F198" s="18" t="s">
        <v>420</v>
      </c>
      <c r="G198" s="18">
        <v>5</v>
      </c>
    </row>
    <row r="199" s="3" customFormat="1" ht="59" customHeight="1" spans="1:7">
      <c r="A199" s="62" t="s">
        <v>423</v>
      </c>
      <c r="B199" s="18"/>
      <c r="C199" s="18"/>
      <c r="D199" s="19"/>
      <c r="E199" s="18"/>
      <c r="F199" s="18"/>
      <c r="G199" s="40">
        <f>SUM(G200)</f>
        <v>20</v>
      </c>
    </row>
    <row r="200" s="3" customFormat="1" ht="59" customHeight="1" spans="1:7">
      <c r="A200" s="54" t="s">
        <v>424</v>
      </c>
      <c r="B200" s="61" t="s">
        <v>413</v>
      </c>
      <c r="C200" s="61" t="s">
        <v>127</v>
      </c>
      <c r="D200" s="43" t="s">
        <v>424</v>
      </c>
      <c r="E200" s="16" t="s">
        <v>425</v>
      </c>
      <c r="F200" s="16" t="s">
        <v>426</v>
      </c>
      <c r="G200" s="40">
        <v>20</v>
      </c>
    </row>
    <row r="201" ht="59" customHeight="1" spans="1:7">
      <c r="A201" s="49" t="s">
        <v>427</v>
      </c>
      <c r="B201" s="16"/>
      <c r="C201" s="16"/>
      <c r="D201" s="16"/>
      <c r="E201" s="16" t="s">
        <v>428</v>
      </c>
      <c r="F201" s="16"/>
      <c r="G201" s="40">
        <f>G5+G20+G24+G77+G79+G120+G136+G143+G149+G165+G172+G174+G177+G169+G179+G181+G185+G187+G194+G199</f>
        <v>130042.126064</v>
      </c>
    </row>
    <row r="202" ht="59" customHeight="1" spans="1:7">
      <c r="A202" s="49" t="s">
        <v>429</v>
      </c>
      <c r="B202" s="16"/>
      <c r="C202" s="16"/>
      <c r="D202" s="16"/>
      <c r="E202" s="16" t="s">
        <v>430</v>
      </c>
      <c r="F202" s="16"/>
      <c r="G202" s="40">
        <v>77284.61</v>
      </c>
    </row>
    <row r="203" ht="59" customHeight="1" spans="1:7">
      <c r="A203" s="49" t="s">
        <v>431</v>
      </c>
      <c r="B203" s="14"/>
      <c r="C203" s="14"/>
      <c r="D203" s="14"/>
      <c r="E203" s="14" t="s">
        <v>432</v>
      </c>
      <c r="F203" s="14" t="s">
        <v>433</v>
      </c>
      <c r="G203" s="14">
        <v>169154.26079</v>
      </c>
    </row>
    <row r="204" ht="59" customHeight="1" spans="1:7">
      <c r="A204" s="49" t="s">
        <v>434</v>
      </c>
      <c r="B204" s="16"/>
      <c r="C204" s="16"/>
      <c r="D204" s="16"/>
      <c r="E204" s="67" t="s">
        <v>435</v>
      </c>
      <c r="F204" s="16"/>
      <c r="G204" s="40">
        <f>G201+G202+G203</f>
        <v>376480.996854</v>
      </c>
    </row>
    <row r="205" s="3" customFormat="1" ht="59" customHeight="1" spans="1:7">
      <c r="A205" s="63" t="s">
        <v>436</v>
      </c>
      <c r="B205" s="16"/>
      <c r="C205" s="16"/>
      <c r="D205" s="16"/>
      <c r="E205" s="16"/>
      <c r="F205" s="16"/>
      <c r="G205" s="40">
        <f>G206+G227</f>
        <v>9559</v>
      </c>
    </row>
    <row r="206" s="3" customFormat="1" ht="59" customHeight="1" spans="1:7">
      <c r="A206" s="25" t="s">
        <v>437</v>
      </c>
      <c r="B206" s="16" t="s">
        <v>438</v>
      </c>
      <c r="C206" s="16" t="s">
        <v>127</v>
      </c>
      <c r="D206" s="16"/>
      <c r="E206" s="14" t="s">
        <v>439</v>
      </c>
      <c r="F206" s="16"/>
      <c r="G206" s="40">
        <f>SUM(G207:G226)</f>
        <v>7320</v>
      </c>
    </row>
    <row r="207" s="3" customFormat="1" ht="59" customHeight="1" spans="1:7">
      <c r="A207" s="25" t="s">
        <v>440</v>
      </c>
      <c r="B207" s="16" t="s">
        <v>438</v>
      </c>
      <c r="C207" s="16" t="s">
        <v>127</v>
      </c>
      <c r="D207" s="46" t="s">
        <v>440</v>
      </c>
      <c r="E207" s="52"/>
      <c r="F207" s="52"/>
      <c r="G207" s="40">
        <v>717</v>
      </c>
    </row>
    <row r="208" s="3" customFormat="1" ht="59" customHeight="1" spans="1:7">
      <c r="A208" s="25" t="s">
        <v>441</v>
      </c>
      <c r="B208" s="16" t="s">
        <v>438</v>
      </c>
      <c r="C208" s="16" t="s">
        <v>127</v>
      </c>
      <c r="D208" s="46" t="s">
        <v>441</v>
      </c>
      <c r="E208" s="52"/>
      <c r="F208" s="52"/>
      <c r="G208" s="40">
        <v>690</v>
      </c>
    </row>
    <row r="209" s="3" customFormat="1" ht="59" customHeight="1" spans="1:7">
      <c r="A209" s="25" t="s">
        <v>442</v>
      </c>
      <c r="B209" s="16" t="s">
        <v>438</v>
      </c>
      <c r="C209" s="16" t="s">
        <v>127</v>
      </c>
      <c r="D209" s="46" t="s">
        <v>442</v>
      </c>
      <c r="E209" s="52"/>
      <c r="F209" s="52"/>
      <c r="G209" s="41">
        <v>-600</v>
      </c>
    </row>
    <row r="210" s="3" customFormat="1" ht="59" customHeight="1" spans="1:7">
      <c r="A210" s="25" t="s">
        <v>443</v>
      </c>
      <c r="B210" s="16" t="s">
        <v>438</v>
      </c>
      <c r="C210" s="16" t="s">
        <v>127</v>
      </c>
      <c r="D210" s="46" t="s">
        <v>443</v>
      </c>
      <c r="E210" s="52"/>
      <c r="F210" s="52"/>
      <c r="G210" s="40">
        <v>550</v>
      </c>
    </row>
    <row r="211" s="3" customFormat="1" ht="59" customHeight="1" spans="1:7">
      <c r="A211" s="25" t="s">
        <v>444</v>
      </c>
      <c r="B211" s="16" t="s">
        <v>438</v>
      </c>
      <c r="C211" s="16" t="s">
        <v>127</v>
      </c>
      <c r="D211" s="46" t="s">
        <v>444</v>
      </c>
      <c r="E211" s="52"/>
      <c r="F211" s="52"/>
      <c r="G211" s="40">
        <v>11</v>
      </c>
    </row>
    <row r="212" s="3" customFormat="1" ht="59" customHeight="1" spans="1:7">
      <c r="A212" s="25" t="s">
        <v>445</v>
      </c>
      <c r="B212" s="16" t="s">
        <v>438</v>
      </c>
      <c r="C212" s="16" t="s">
        <v>127</v>
      </c>
      <c r="D212" s="46" t="s">
        <v>445</v>
      </c>
      <c r="E212" s="52"/>
      <c r="F212" s="52"/>
      <c r="G212" s="40">
        <v>706</v>
      </c>
    </row>
    <row r="213" s="3" customFormat="1" ht="59" customHeight="1" spans="1:7">
      <c r="A213" s="25" t="s">
        <v>446</v>
      </c>
      <c r="B213" s="16" t="s">
        <v>438</v>
      </c>
      <c r="C213" s="16" t="s">
        <v>127</v>
      </c>
      <c r="D213" s="46" t="s">
        <v>446</v>
      </c>
      <c r="E213" s="52"/>
      <c r="F213" s="52"/>
      <c r="G213" s="40">
        <v>629</v>
      </c>
    </row>
    <row r="214" s="3" customFormat="1" ht="59" customHeight="1" spans="1:7">
      <c r="A214" s="25" t="s">
        <v>447</v>
      </c>
      <c r="B214" s="16" t="s">
        <v>438</v>
      </c>
      <c r="C214" s="16" t="s">
        <v>127</v>
      </c>
      <c r="D214" s="46" t="s">
        <v>447</v>
      </c>
      <c r="E214" s="52"/>
      <c r="F214" s="52"/>
      <c r="G214" s="40">
        <v>39</v>
      </c>
    </row>
    <row r="215" s="3" customFormat="1" ht="59" customHeight="1" spans="1:7">
      <c r="A215" s="25" t="s">
        <v>448</v>
      </c>
      <c r="B215" s="16" t="s">
        <v>438</v>
      </c>
      <c r="C215" s="16" t="s">
        <v>127</v>
      </c>
      <c r="D215" s="46" t="s">
        <v>448</v>
      </c>
      <c r="E215" s="52"/>
      <c r="F215" s="52"/>
      <c r="G215" s="40">
        <v>286</v>
      </c>
    </row>
    <row r="216" s="3" customFormat="1" ht="59" customHeight="1" spans="1:7">
      <c r="A216" s="25" t="s">
        <v>449</v>
      </c>
      <c r="B216" s="16" t="s">
        <v>438</v>
      </c>
      <c r="C216" s="16" t="s">
        <v>127</v>
      </c>
      <c r="D216" s="46" t="s">
        <v>449</v>
      </c>
      <c r="E216" s="52"/>
      <c r="F216" s="52"/>
      <c r="G216" s="40">
        <v>57</v>
      </c>
    </row>
    <row r="217" s="3" customFormat="1" ht="59" customHeight="1" spans="1:7">
      <c r="A217" s="25" t="s">
        <v>450</v>
      </c>
      <c r="B217" s="16" t="s">
        <v>438</v>
      </c>
      <c r="C217" s="16" t="s">
        <v>127</v>
      </c>
      <c r="D217" s="46" t="s">
        <v>450</v>
      </c>
      <c r="E217" s="52"/>
      <c r="F217" s="52"/>
      <c r="G217" s="40"/>
    </row>
    <row r="218" s="3" customFormat="1" ht="59" customHeight="1" spans="1:7">
      <c r="A218" s="25" t="s">
        <v>451</v>
      </c>
      <c r="B218" s="16" t="s">
        <v>438</v>
      </c>
      <c r="C218" s="16" t="s">
        <v>127</v>
      </c>
      <c r="D218" s="46" t="s">
        <v>451</v>
      </c>
      <c r="E218" s="52"/>
      <c r="F218" s="52"/>
      <c r="G218" s="40">
        <v>1072</v>
      </c>
    </row>
    <row r="219" s="3" customFormat="1" ht="59" customHeight="1" spans="1:7">
      <c r="A219" s="25" t="s">
        <v>452</v>
      </c>
      <c r="B219" s="16" t="s">
        <v>438</v>
      </c>
      <c r="C219" s="16" t="s">
        <v>127</v>
      </c>
      <c r="D219" s="46" t="s">
        <v>452</v>
      </c>
      <c r="E219" s="52"/>
      <c r="F219" s="52"/>
      <c r="G219" s="40">
        <v>1882</v>
      </c>
    </row>
    <row r="220" s="3" customFormat="1" ht="59" customHeight="1" spans="1:7">
      <c r="A220" s="25" t="s">
        <v>453</v>
      </c>
      <c r="B220" s="16" t="s">
        <v>438</v>
      </c>
      <c r="C220" s="16" t="s">
        <v>127</v>
      </c>
      <c r="D220" s="46" t="s">
        <v>453</v>
      </c>
      <c r="E220" s="52"/>
      <c r="F220" s="52"/>
      <c r="G220" s="40">
        <v>746</v>
      </c>
    </row>
    <row r="221" s="3" customFormat="1" ht="59" customHeight="1" spans="1:7">
      <c r="A221" s="25" t="s">
        <v>454</v>
      </c>
      <c r="B221" s="16" t="s">
        <v>438</v>
      </c>
      <c r="C221" s="16" t="s">
        <v>127</v>
      </c>
      <c r="D221" s="46" t="s">
        <v>454</v>
      </c>
      <c r="E221" s="52"/>
      <c r="F221" s="52"/>
      <c r="G221" s="40">
        <v>87</v>
      </c>
    </row>
    <row r="222" s="3" customFormat="1" ht="59" customHeight="1" spans="1:7">
      <c r="A222" s="25" t="s">
        <v>455</v>
      </c>
      <c r="B222" s="16" t="s">
        <v>438</v>
      </c>
      <c r="C222" s="16" t="s">
        <v>127</v>
      </c>
      <c r="D222" s="46" t="s">
        <v>455</v>
      </c>
      <c r="E222" s="52"/>
      <c r="F222" s="52"/>
      <c r="G222" s="40">
        <v>61</v>
      </c>
    </row>
    <row r="223" s="3" customFormat="1" ht="59" customHeight="1" spans="1:7">
      <c r="A223" s="25" t="s">
        <v>455</v>
      </c>
      <c r="B223" s="16" t="s">
        <v>438</v>
      </c>
      <c r="C223" s="16" t="s">
        <v>127</v>
      </c>
      <c r="D223" s="46" t="s">
        <v>455</v>
      </c>
      <c r="E223" s="52"/>
      <c r="F223" s="52"/>
      <c r="G223" s="40">
        <v>61</v>
      </c>
    </row>
    <row r="224" s="3" customFormat="1" ht="59" customHeight="1" spans="1:7">
      <c r="A224" s="25" t="s">
        <v>456</v>
      </c>
      <c r="B224" s="16" t="s">
        <v>438</v>
      </c>
      <c r="C224" s="16" t="s">
        <v>127</v>
      </c>
      <c r="D224" s="46" t="s">
        <v>456</v>
      </c>
      <c r="E224" s="52"/>
      <c r="F224" s="52"/>
      <c r="G224" s="40">
        <v>220</v>
      </c>
    </row>
    <row r="225" s="3" customFormat="1" ht="59" customHeight="1" spans="1:7">
      <c r="A225" s="25" t="s">
        <v>457</v>
      </c>
      <c r="B225" s="16" t="s">
        <v>438</v>
      </c>
      <c r="C225" s="16" t="s">
        <v>127</v>
      </c>
      <c r="D225" s="46" t="s">
        <v>457</v>
      </c>
      <c r="E225" s="52"/>
      <c r="F225" s="52"/>
      <c r="G225" s="40">
        <v>27</v>
      </c>
    </row>
    <row r="226" s="3" customFormat="1" ht="59" customHeight="1" spans="1:7">
      <c r="A226" s="25" t="s">
        <v>458</v>
      </c>
      <c r="B226" s="16" t="s">
        <v>438</v>
      </c>
      <c r="C226" s="16" t="s">
        <v>127</v>
      </c>
      <c r="D226" s="46" t="s">
        <v>458</v>
      </c>
      <c r="E226" s="52"/>
      <c r="F226" s="52"/>
      <c r="G226" s="40">
        <v>79</v>
      </c>
    </row>
    <row r="227" s="3" customFormat="1" ht="59" customHeight="1" spans="1:7">
      <c r="A227" s="25" t="s">
        <v>459</v>
      </c>
      <c r="B227" s="16"/>
      <c r="C227" s="16"/>
      <c r="D227" s="46"/>
      <c r="E227" s="16"/>
      <c r="F227" s="16"/>
      <c r="G227" s="40">
        <f>SUM(G228:G231)</f>
        <v>2239</v>
      </c>
    </row>
    <row r="228" s="3" customFormat="1" ht="59" customHeight="1" spans="1:7">
      <c r="A228" s="60" t="s">
        <v>460</v>
      </c>
      <c r="B228" s="61" t="s">
        <v>413</v>
      </c>
      <c r="C228" s="61" t="s">
        <v>127</v>
      </c>
      <c r="D228" s="16" t="s">
        <v>461</v>
      </c>
      <c r="E228" s="16" t="s">
        <v>462</v>
      </c>
      <c r="F228" s="16" t="s">
        <v>463</v>
      </c>
      <c r="G228" s="68">
        <v>1799</v>
      </c>
    </row>
    <row r="229" s="3" customFormat="1" ht="59" customHeight="1" spans="1:7">
      <c r="A229" s="54" t="s">
        <v>464</v>
      </c>
      <c r="B229" s="18" t="s">
        <v>413</v>
      </c>
      <c r="C229" s="18" t="s">
        <v>13</v>
      </c>
      <c r="D229" s="19" t="s">
        <v>465</v>
      </c>
      <c r="E229" s="18" t="s">
        <v>466</v>
      </c>
      <c r="F229" s="18" t="s">
        <v>463</v>
      </c>
      <c r="G229" s="18">
        <v>30</v>
      </c>
    </row>
    <row r="230" s="3" customFormat="1" ht="59" customHeight="1" spans="1:7">
      <c r="A230" s="54" t="s">
        <v>467</v>
      </c>
      <c r="B230" s="18" t="s">
        <v>413</v>
      </c>
      <c r="C230" s="18" t="s">
        <v>13</v>
      </c>
      <c r="D230" s="43" t="s">
        <v>467</v>
      </c>
      <c r="E230" s="18" t="s">
        <v>468</v>
      </c>
      <c r="F230" s="18" t="s">
        <v>463</v>
      </c>
      <c r="G230" s="18">
        <v>60</v>
      </c>
    </row>
    <row r="231" s="3" customFormat="1" ht="59" customHeight="1" spans="1:7">
      <c r="A231" s="54" t="s">
        <v>469</v>
      </c>
      <c r="B231" s="18" t="s">
        <v>413</v>
      </c>
      <c r="C231" s="18" t="s">
        <v>13</v>
      </c>
      <c r="D231" s="19" t="s">
        <v>470</v>
      </c>
      <c r="E231" s="18" t="s">
        <v>468</v>
      </c>
      <c r="F231" s="18" t="s">
        <v>463</v>
      </c>
      <c r="G231" s="18">
        <v>350</v>
      </c>
    </row>
    <row r="232" ht="59" customHeight="1" spans="1:7">
      <c r="A232" s="25" t="s">
        <v>471</v>
      </c>
      <c r="B232" s="16"/>
      <c r="C232" s="16"/>
      <c r="D232" s="16"/>
      <c r="E232" s="14" t="s">
        <v>472</v>
      </c>
      <c r="F232" s="16"/>
      <c r="G232" s="40">
        <f>G204+G205</f>
        <v>386039.996854</v>
      </c>
    </row>
    <row r="233" ht="30" customHeight="1" spans="1:7">
      <c r="A233" s="64"/>
      <c r="B233" s="52"/>
      <c r="C233" s="52"/>
      <c r="D233" s="14"/>
      <c r="E233" s="52"/>
      <c r="F233" s="52"/>
      <c r="G233" s="69"/>
    </row>
    <row r="234" ht="30" customHeight="1" spans="1:7">
      <c r="A234" s="64"/>
      <c r="B234" s="52"/>
      <c r="C234" s="52"/>
      <c r="D234" s="14"/>
      <c r="E234" s="52"/>
      <c r="F234" s="52"/>
      <c r="G234" s="69"/>
    </row>
    <row r="235" s="3" customFormat="1" ht="59" customHeight="1" spans="1:7">
      <c r="A235" s="25" t="s">
        <v>473</v>
      </c>
      <c r="B235" s="16"/>
      <c r="C235" s="16"/>
      <c r="D235" s="16"/>
      <c r="E235" s="14"/>
      <c r="F235" s="16"/>
      <c r="G235" s="40">
        <f>SUM(G236)</f>
        <v>17150</v>
      </c>
    </row>
    <row r="236" s="3" customFormat="1" ht="59" customHeight="1" spans="1:7">
      <c r="A236" s="25" t="s">
        <v>474</v>
      </c>
      <c r="B236" s="61"/>
      <c r="C236" s="61"/>
      <c r="D236" s="16"/>
      <c r="E236" s="16"/>
      <c r="F236" s="61"/>
      <c r="G236" s="40">
        <f>SUM(G237:G241)</f>
        <v>17150</v>
      </c>
    </row>
    <row r="237" s="3" customFormat="1" ht="59" customHeight="1" spans="1:7">
      <c r="A237" s="25" t="s">
        <v>475</v>
      </c>
      <c r="B237" s="61" t="s">
        <v>476</v>
      </c>
      <c r="C237" s="61" t="s">
        <v>127</v>
      </c>
      <c r="D237" s="46" t="s">
        <v>477</v>
      </c>
      <c r="E237" s="16" t="s">
        <v>478</v>
      </c>
      <c r="F237" s="51" t="s">
        <v>30</v>
      </c>
      <c r="G237" s="40">
        <f>21740-8000-40-110</f>
        <v>13590</v>
      </c>
    </row>
    <row r="238" s="3" customFormat="1" ht="59" customHeight="1" spans="1:7">
      <c r="A238" s="25" t="s">
        <v>479</v>
      </c>
      <c r="B238" s="61" t="s">
        <v>476</v>
      </c>
      <c r="C238" s="61" t="s">
        <v>127</v>
      </c>
      <c r="D238" s="46" t="s">
        <v>480</v>
      </c>
      <c r="E238" s="16" t="s">
        <v>481</v>
      </c>
      <c r="F238" s="51" t="s">
        <v>130</v>
      </c>
      <c r="G238" s="40">
        <v>2400</v>
      </c>
    </row>
    <row r="239" s="3" customFormat="1" ht="59" customHeight="1" spans="1:7">
      <c r="A239" s="25" t="s">
        <v>482</v>
      </c>
      <c r="B239" s="61" t="s">
        <v>476</v>
      </c>
      <c r="C239" s="61" t="s">
        <v>127</v>
      </c>
      <c r="D239" s="46" t="s">
        <v>483</v>
      </c>
      <c r="E239" s="16" t="s">
        <v>484</v>
      </c>
      <c r="F239" s="51" t="s">
        <v>130</v>
      </c>
      <c r="G239" s="40">
        <v>760</v>
      </c>
    </row>
    <row r="240" s="3" customFormat="1" ht="59" customHeight="1" spans="1:7">
      <c r="A240" s="25" t="s">
        <v>485</v>
      </c>
      <c r="B240" s="61" t="s">
        <v>476</v>
      </c>
      <c r="C240" s="61" t="s">
        <v>127</v>
      </c>
      <c r="D240" s="46" t="s">
        <v>486</v>
      </c>
      <c r="E240" s="16" t="s">
        <v>487</v>
      </c>
      <c r="F240" s="51" t="s">
        <v>130</v>
      </c>
      <c r="G240" s="40">
        <v>150</v>
      </c>
    </row>
    <row r="241" s="3" customFormat="1" ht="59" customHeight="1" spans="1:7">
      <c r="A241" s="25" t="s">
        <v>488</v>
      </c>
      <c r="B241" s="61" t="s">
        <v>476</v>
      </c>
      <c r="C241" s="61" t="s">
        <v>127</v>
      </c>
      <c r="D241" s="46" t="s">
        <v>489</v>
      </c>
      <c r="E241" s="16" t="s">
        <v>490</v>
      </c>
      <c r="F241" s="51" t="s">
        <v>30</v>
      </c>
      <c r="G241" s="40">
        <v>250</v>
      </c>
    </row>
    <row r="242" s="3" customFormat="1" ht="59" customHeight="1" spans="1:7">
      <c r="A242" s="25" t="s">
        <v>392</v>
      </c>
      <c r="B242" s="61"/>
      <c r="C242" s="61"/>
      <c r="D242" s="16"/>
      <c r="E242" s="16"/>
      <c r="F242" s="61"/>
      <c r="G242" s="40">
        <f>SUM(G243)</f>
        <v>0</v>
      </c>
    </row>
    <row r="243" s="3" customFormat="1" ht="59" customHeight="1" spans="1:7">
      <c r="A243" s="65" t="s">
        <v>491</v>
      </c>
      <c r="B243" s="61" t="s">
        <v>476</v>
      </c>
      <c r="C243" s="61" t="s">
        <v>127</v>
      </c>
      <c r="D243" s="16" t="s">
        <v>492</v>
      </c>
      <c r="E243" s="16" t="s">
        <v>493</v>
      </c>
      <c r="F243" s="16" t="s">
        <v>494</v>
      </c>
      <c r="G243" s="40"/>
    </row>
    <row r="244" s="3" customFormat="1" ht="59" customHeight="1" spans="1:7">
      <c r="A244" s="65" t="s">
        <v>495</v>
      </c>
      <c r="B244" s="61" t="s">
        <v>304</v>
      </c>
      <c r="C244" s="61"/>
      <c r="D244" s="16" t="s">
        <v>495</v>
      </c>
      <c r="E244" s="16" t="s">
        <v>496</v>
      </c>
      <c r="F244" s="51" t="s">
        <v>130</v>
      </c>
      <c r="G244" s="40"/>
    </row>
    <row r="245" s="3" customFormat="1" ht="59" customHeight="1" spans="1:7">
      <c r="A245" s="25" t="s">
        <v>411</v>
      </c>
      <c r="B245" s="61"/>
      <c r="C245" s="61"/>
      <c r="D245" s="16"/>
      <c r="E245" s="16"/>
      <c r="F245" s="16"/>
      <c r="G245" s="40">
        <f>SUM(G246)</f>
        <v>8000</v>
      </c>
    </row>
    <row r="246" s="3" customFormat="1" ht="59" customHeight="1" spans="1:7">
      <c r="A246" s="66" t="s">
        <v>497</v>
      </c>
      <c r="B246" s="61" t="s">
        <v>413</v>
      </c>
      <c r="C246" s="61" t="s">
        <v>127</v>
      </c>
      <c r="D246" s="16" t="s">
        <v>498</v>
      </c>
      <c r="E246" s="16" t="s">
        <v>499</v>
      </c>
      <c r="F246" s="16" t="s">
        <v>416</v>
      </c>
      <c r="G246" s="68">
        <v>8000</v>
      </c>
    </row>
    <row r="247" s="3" customFormat="1" ht="59" customHeight="1" spans="1:7">
      <c r="A247" s="62" t="s">
        <v>423</v>
      </c>
      <c r="B247" s="61"/>
      <c r="C247" s="61"/>
      <c r="D247" s="16"/>
      <c r="E247" s="16"/>
      <c r="F247" s="61"/>
      <c r="G247" s="40">
        <f>SUM(G248)</f>
        <v>40</v>
      </c>
    </row>
    <row r="248" s="3" customFormat="1" ht="59" customHeight="1" spans="1:7">
      <c r="A248" s="54" t="s">
        <v>424</v>
      </c>
      <c r="B248" s="61" t="s">
        <v>413</v>
      </c>
      <c r="C248" s="61" t="s">
        <v>127</v>
      </c>
      <c r="D248" s="43" t="s">
        <v>424</v>
      </c>
      <c r="E248" s="16" t="s">
        <v>500</v>
      </c>
      <c r="F248" s="16" t="s">
        <v>426</v>
      </c>
      <c r="G248" s="68">
        <v>40</v>
      </c>
    </row>
    <row r="249" s="3" customFormat="1" ht="59" customHeight="1" spans="1:7">
      <c r="A249" s="49" t="s">
        <v>501</v>
      </c>
      <c r="B249" s="16"/>
      <c r="C249" s="16"/>
      <c r="D249" s="16"/>
      <c r="E249" s="16"/>
      <c r="F249" s="16"/>
      <c r="G249" s="40">
        <f>G235+G242+G245+G247</f>
        <v>25190</v>
      </c>
    </row>
    <row r="250" s="3" customFormat="1" ht="59" customHeight="1" spans="1:7">
      <c r="A250" s="49"/>
      <c r="B250" s="14"/>
      <c r="C250" s="14"/>
      <c r="D250" s="14"/>
      <c r="E250" s="14"/>
      <c r="F250" s="14"/>
      <c r="G250" s="40"/>
    </row>
    <row r="251" s="3" customFormat="1" ht="59" customHeight="1" spans="1:7">
      <c r="A251" s="63" t="s">
        <v>436</v>
      </c>
      <c r="B251" s="16"/>
      <c r="C251" s="16"/>
      <c r="D251" s="16"/>
      <c r="E251" s="16"/>
      <c r="F251" s="16"/>
      <c r="G251" s="16">
        <f>SUM(G252)</f>
        <v>110</v>
      </c>
    </row>
    <row r="252" s="3" customFormat="1" ht="59" customHeight="1" spans="1:7">
      <c r="A252" s="25" t="s">
        <v>437</v>
      </c>
      <c r="B252" s="16" t="s">
        <v>438</v>
      </c>
      <c r="C252" s="61" t="s">
        <v>127</v>
      </c>
      <c r="D252" s="16"/>
      <c r="E252" s="14"/>
      <c r="F252" s="16"/>
      <c r="G252" s="16">
        <f>SUM(G253)</f>
        <v>110</v>
      </c>
    </row>
    <row r="253" s="3" customFormat="1" ht="59" customHeight="1" spans="1:7">
      <c r="A253" s="25" t="s">
        <v>502</v>
      </c>
      <c r="B253" s="16" t="s">
        <v>438</v>
      </c>
      <c r="C253" s="16"/>
      <c r="D253" s="46" t="s">
        <v>502</v>
      </c>
      <c r="E253" s="52"/>
      <c r="F253" s="52"/>
      <c r="G253" s="40">
        <v>110</v>
      </c>
    </row>
    <row r="254" s="3" customFormat="1" ht="59" customHeight="1" spans="1:7">
      <c r="A254" s="25" t="s">
        <v>459</v>
      </c>
      <c r="B254" s="14"/>
      <c r="C254" s="14"/>
      <c r="D254" s="14"/>
      <c r="E254" s="14"/>
      <c r="F254" s="14"/>
      <c r="G254" s="40"/>
    </row>
    <row r="255" s="3" customFormat="1" ht="59" customHeight="1" spans="1:7">
      <c r="A255" s="49" t="s">
        <v>503</v>
      </c>
      <c r="B255" s="61" t="s">
        <v>413</v>
      </c>
      <c r="C255" s="61"/>
      <c r="D255" s="14" t="s">
        <v>504</v>
      </c>
      <c r="E255" s="14" t="s">
        <v>505</v>
      </c>
      <c r="F255" s="16" t="s">
        <v>463</v>
      </c>
      <c r="G255" s="40"/>
    </row>
    <row r="256" s="3" customFormat="1" ht="59" customHeight="1" spans="1:7">
      <c r="A256" s="49" t="s">
        <v>506</v>
      </c>
      <c r="B256" s="16"/>
      <c r="C256" s="16"/>
      <c r="D256" s="16"/>
      <c r="E256" s="16"/>
      <c r="F256" s="16"/>
      <c r="G256" s="40">
        <f>G249+G251</f>
        <v>25300</v>
      </c>
    </row>
    <row r="257" spans="1:7">
      <c r="A257" s="13"/>
      <c r="B257" s="13"/>
      <c r="C257" s="13"/>
      <c r="D257" s="13"/>
      <c r="E257" s="37"/>
      <c r="F257" s="37"/>
      <c r="G257" s="71"/>
    </row>
    <row r="258" ht="30" customHeight="1" spans="1:7">
      <c r="A258" s="37" t="s">
        <v>507</v>
      </c>
      <c r="B258" s="37"/>
      <c r="C258" s="37"/>
      <c r="D258" s="37"/>
      <c r="E258" s="37"/>
      <c r="F258" s="37"/>
      <c r="G258" s="37"/>
    </row>
    <row r="259" spans="1:7">
      <c r="A259" s="70"/>
      <c r="B259" s="70"/>
      <c r="C259" s="70"/>
      <c r="D259" s="70"/>
      <c r="E259" s="72"/>
      <c r="F259" s="72"/>
      <c r="G259" s="73"/>
    </row>
    <row r="260" spans="1:7">
      <c r="A260" s="70"/>
      <c r="B260" s="70"/>
      <c r="C260" s="70"/>
      <c r="D260" s="70"/>
      <c r="E260" s="74"/>
      <c r="F260" s="72"/>
      <c r="G260" s="73"/>
    </row>
    <row r="261" spans="1:7">
      <c r="A261" s="70"/>
      <c r="B261" s="70"/>
      <c r="C261" s="70"/>
      <c r="D261" s="70"/>
      <c r="E261" s="74"/>
      <c r="F261" s="72"/>
      <c r="G261" s="73"/>
    </row>
    <row r="262" spans="1:7">
      <c r="A262" s="70"/>
      <c r="B262" s="70"/>
      <c r="C262" s="70"/>
      <c r="D262" s="70"/>
      <c r="E262" s="74"/>
      <c r="F262" s="72"/>
      <c r="G262" s="73"/>
    </row>
    <row r="263" spans="1:7">
      <c r="A263" s="70"/>
      <c r="B263" s="70"/>
      <c r="C263" s="70"/>
      <c r="D263" s="70"/>
      <c r="E263" s="74"/>
      <c r="F263" s="72"/>
      <c r="G263" s="73"/>
    </row>
    <row r="264" spans="1:7">
      <c r="A264" s="70"/>
      <c r="B264" s="70"/>
      <c r="C264" s="70"/>
      <c r="D264" s="70"/>
      <c r="E264" s="74"/>
      <c r="F264" s="72"/>
      <c r="G264" s="73"/>
    </row>
    <row r="265" s="5" customFormat="1" spans="1:7">
      <c r="A265" s="70"/>
      <c r="B265" s="70"/>
      <c r="C265" s="70"/>
      <c r="D265" s="70"/>
      <c r="E265" s="74"/>
      <c r="F265" s="72"/>
      <c r="G265" s="73"/>
    </row>
    <row r="266" s="5" customFormat="1" spans="1:7">
      <c r="A266" s="70"/>
      <c r="B266" s="70"/>
      <c r="C266" s="70"/>
      <c r="D266" s="70"/>
      <c r="E266" s="74"/>
      <c r="F266" s="72"/>
      <c r="G266" s="73"/>
    </row>
    <row r="267" spans="1:7">
      <c r="A267" s="70"/>
      <c r="B267" s="70"/>
      <c r="C267" s="70"/>
      <c r="D267" s="70"/>
      <c r="E267" s="74"/>
      <c r="F267" s="72"/>
      <c r="G267" s="73"/>
    </row>
    <row r="268" spans="1:7">
      <c r="A268" s="70"/>
      <c r="B268" s="70"/>
      <c r="C268" s="70"/>
      <c r="D268" s="70"/>
      <c r="E268" s="74"/>
      <c r="F268" s="72"/>
      <c r="G268" s="73"/>
    </row>
    <row r="269" spans="1:7">
      <c r="A269" s="70"/>
      <c r="B269" s="70"/>
      <c r="C269" s="70"/>
      <c r="D269" s="70"/>
      <c r="E269" s="74"/>
      <c r="F269" s="72"/>
      <c r="G269" s="73"/>
    </row>
    <row r="270" spans="1:7">
      <c r="A270" s="70"/>
      <c r="B270" s="70"/>
      <c r="C270" s="70"/>
      <c r="D270" s="70"/>
      <c r="E270" s="74"/>
      <c r="F270" s="72"/>
      <c r="G270" s="73"/>
    </row>
    <row r="271" spans="1:7">
      <c r="A271" s="70"/>
      <c r="B271" s="70"/>
      <c r="C271" s="70"/>
      <c r="D271" s="70"/>
      <c r="E271" s="74"/>
      <c r="F271" s="72"/>
      <c r="G271" s="73"/>
    </row>
    <row r="272" spans="1:7">
      <c r="A272" s="70"/>
      <c r="B272" s="70"/>
      <c r="C272" s="70"/>
      <c r="D272" s="70"/>
      <c r="E272" s="74"/>
      <c r="F272" s="72"/>
      <c r="G272" s="73"/>
    </row>
    <row r="273" spans="1:7">
      <c r="A273" s="70"/>
      <c r="B273" s="70"/>
      <c r="C273" s="70"/>
      <c r="D273" s="70"/>
      <c r="E273" s="74"/>
      <c r="F273" s="72"/>
      <c r="G273" s="73"/>
    </row>
    <row r="274" spans="1:7">
      <c r="A274" s="70"/>
      <c r="B274" s="70"/>
      <c r="C274" s="70"/>
      <c r="D274" s="70"/>
      <c r="E274" s="74"/>
      <c r="F274" s="72"/>
      <c r="G274" s="73"/>
    </row>
    <row r="275" spans="1:7">
      <c r="A275" s="70"/>
      <c r="B275" s="70"/>
      <c r="C275" s="70"/>
      <c r="D275" s="70"/>
      <c r="E275" s="74"/>
      <c r="F275" s="72"/>
      <c r="G275" s="75"/>
    </row>
    <row r="276" spans="1:7">
      <c r="A276" s="70"/>
      <c r="B276" s="70"/>
      <c r="C276" s="70"/>
      <c r="D276" s="70"/>
      <c r="E276" s="72"/>
      <c r="F276" s="72"/>
      <c r="G276" s="75"/>
    </row>
    <row r="277" spans="1:7">
      <c r="A277" s="70"/>
      <c r="B277" s="70"/>
      <c r="C277" s="70"/>
      <c r="D277" s="70"/>
      <c r="E277" s="72"/>
      <c r="F277" s="72"/>
      <c r="G277" s="75"/>
    </row>
    <row r="278" spans="1:7">
      <c r="A278" s="70"/>
      <c r="B278" s="70"/>
      <c r="C278" s="70"/>
      <c r="D278" s="70"/>
      <c r="E278" s="72"/>
      <c r="F278" s="72"/>
      <c r="G278" s="75"/>
    </row>
    <row r="279" spans="1:7">
      <c r="A279" s="70"/>
      <c r="B279" s="70"/>
      <c r="C279" s="70"/>
      <c r="D279" s="70"/>
      <c r="E279" s="72"/>
      <c r="F279" s="72"/>
      <c r="G279" s="75"/>
    </row>
    <row r="280" spans="1:7">
      <c r="A280" s="70"/>
      <c r="B280" s="70"/>
      <c r="C280" s="70"/>
      <c r="D280" s="70"/>
      <c r="E280" s="72"/>
      <c r="F280" s="72"/>
      <c r="G280" s="75"/>
    </row>
    <row r="281" spans="1:7">
      <c r="A281" s="70"/>
      <c r="B281" s="70"/>
      <c r="C281" s="70"/>
      <c r="D281" s="70"/>
      <c r="E281" s="72"/>
      <c r="F281" s="72"/>
      <c r="G281" s="75"/>
    </row>
    <row r="282" spans="1:7">
      <c r="A282" s="70"/>
      <c r="B282" s="70"/>
      <c r="C282" s="70"/>
      <c r="D282" s="70"/>
      <c r="E282" s="72"/>
      <c r="F282" s="72"/>
      <c r="G282" s="75"/>
    </row>
    <row r="283" spans="1:7">
      <c r="A283" s="70"/>
      <c r="B283" s="70"/>
      <c r="C283" s="70"/>
      <c r="D283" s="70"/>
      <c r="E283" s="72"/>
      <c r="F283" s="72"/>
      <c r="G283" s="75"/>
    </row>
  </sheetData>
  <mergeCells count="3">
    <mergeCell ref="A2:G2"/>
    <mergeCell ref="F3:G3"/>
    <mergeCell ref="A258:G258"/>
  </mergeCells>
  <printOptions horizontalCentered="1"/>
  <pageMargins left="0.472222222222222" right="0.472222222222222" top="0.472222222222222" bottom="0.590277777777778" header="0.393055555555556" footer="0.393055555555556"/>
  <pageSetup paperSize="9"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25财政预算安排需支出表4</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greatwall</cp:lastModifiedBy>
  <dcterms:created xsi:type="dcterms:W3CDTF">2025-07-02T19:13:57Z</dcterms:created>
  <dcterms:modified xsi:type="dcterms:W3CDTF">2025-07-02T19:14:22Z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2052-11.1.0.10702</vt:lpwstr>
  </property>
</Properties>
</file>